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855" activeTab="2"/>
  </bookViews>
  <sheets>
    <sheet name="приложение 1" sheetId="1" r:id="rId1"/>
    <sheet name="приложение 2" sheetId="2" r:id="rId2"/>
    <sheet name="приложение 3" sheetId="3" r:id="rId3"/>
    <sheet name="приложение 4" sheetId="4" r:id="rId4"/>
  </sheets>
  <externalReferences>
    <externalReference r:id="rId7"/>
  </externalReferences>
  <definedNames>
    <definedName name="_xlnm.Print_Area" localSheetId="0">'приложение 1'!$C$3:$R$103</definedName>
    <definedName name="_xlnm.Print_Area" localSheetId="1">'приложение 2'!$C$3:$S$66</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U6" authorId="0">
      <text>
        <r>
          <rPr>
            <sz val="11"/>
            <rFont val="Times New Roman"/>
            <family val="1"/>
          </rPr>
          <t>В данную ячейку введите дату окончания отчетного периода, за который заполняется баланс.</t>
        </r>
      </text>
    </comment>
    <comment ref="L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Показатели бухгалтерской отчетности приводятся в миллионах белорусских рублей в целых числах.</t>
        </r>
      </text>
    </comment>
    <comment ref="C20" authorId="0">
      <text>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капитала, отчета о движении денежных средств, отчета о целевом использовании полученных средств, по которым отсутствуют числовые значения, прочеркиваются. </t>
        </r>
        <r>
          <rPr>
            <b/>
            <sz val="11"/>
            <color indexed="48"/>
            <rFont val="Times New Roman"/>
            <family val="1"/>
          </rPr>
          <t>Вычитаемые 
и отрицательные числовые значения показателей показываются 
в круглых скобках.</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учитываемые на счете 06 «Долгосрочные финансовые вложения».</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суммы долгосрочных активов, не показанные по строкам 110-170,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учитываемая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 xml:space="preserve">  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«готовая продукция и товары» уменьшается на сальдо по счету 42 «Торговая наценка».
  В организациях общественного питания по строке 214 «готовая продукция и товары» показываются остатки сырья и готовой продукции на кухнях и в кладовых.</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По статье «Краткосрочные финансовые вложения» (строка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t>
        </r>
      </text>
    </comment>
    <comment ref="U51" authorId="0">
      <text>
        <r>
          <rPr>
            <sz val="10.5"/>
            <rFont val="Times New Roman"/>
            <family val="1"/>
          </rPr>
          <t>По статье «Денежные средства и их эквиваленты» (строка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суммы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показатели статьи «Долгосрочная дебиторская задолженность» (строка 170), в связи с которыми созданы указанные резервы по сомнительным долгам, уменьшаются на суммы данных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уменьшается на сумму данных резервов.</t>
        </r>
      </text>
    </comment>
    <comment ref="C60" authorId="0">
      <text>
        <r>
          <rPr>
            <sz val="11"/>
            <rFont val="Times New Roman"/>
            <family val="1"/>
          </rPr>
          <t>В разделе III «Собственный капитал» приводится информация о величине собственного капитала организации.</t>
        </r>
      </text>
    </comment>
    <comment ref="U61" authorId="0">
      <text>
        <r>
          <rPr>
            <sz val="11"/>
            <rFont val="Times New Roman"/>
            <family val="1"/>
          </rPr>
          <t>По статье «Уставный капитал» (строка 410) показывается сумма уставного фонда, учитываемая 
на счете 80 «Уставный капитал».</t>
        </r>
      </text>
    </comment>
    <comment ref="U62" authorId="0">
      <text>
        <r>
          <rPr>
            <sz val="11"/>
            <rFont val="Times New Roman"/>
            <family val="1"/>
          </rPr>
          <t>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фонда,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фонда, учитываемого 
на счете 83 «Добавочный капитал».</t>
        </r>
      </text>
    </comment>
    <comment ref="U66" authorId="0">
      <text>
        <r>
          <rPr>
            <sz val="10.5"/>
            <rFont val="Times New Roman"/>
            <family val="1"/>
          </rPr>
          <t>По статье «Нераспределенная прибыль (непокрытый убыток)» (строка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U67" authorId="0">
      <text>
        <r>
          <rPr>
            <sz val="11"/>
            <rFont val="Times New Roman"/>
            <family val="1"/>
          </rPr>
          <t>По статье «Чистая прибыль (убыток) отчетного периода» (строка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U72" authorId="0">
      <text>
        <r>
          <rPr>
            <sz val="11"/>
            <rFont val="Times New Roman"/>
            <family val="1"/>
          </rPr>
          <t>По статье «Долгосрочные обязательства по лизинговым платежам» (строка 520) показываются долгосрочные обязательства по лизинговым платежам, учитываемые на счете 76 «Расчеты с разными дебиторами и кредиторами».</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прочие долгосрочные обязательства, учитываемые на счетах учета расчетов, не показанные по строкам 510-550.</t>
        </r>
      </text>
    </comment>
    <comment ref="C78" authorId="0">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задолженность другим лицам,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U90" authorId="0">
      <text>
        <r>
          <rPr>
            <sz val="11"/>
            <rFont val="Times New Roman"/>
            <family val="1"/>
          </rPr>
          <t>По строке 638 «прочим кредиторам»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краткосрочные обязательства организации, не показанные по строкам 610-660.</t>
        </r>
      </text>
    </comment>
    <comment ref="N22" authorId="0">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List>
</comments>
</file>

<file path=xl/comments2.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V20" authorId="0">
      <text>
        <r>
          <rPr>
            <sz val="10.5"/>
            <rFont val="Times New Roman"/>
            <family val="1"/>
          </rPr>
          <t>По статье «Себестоимость реализованной продукции, товаров, работ, услуг» (строка 020) 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t>
        </r>
      </text>
    </comment>
    <comment ref="V23" authorId="0">
      <text>
        <r>
          <rPr>
            <sz val="10.5"/>
            <rFont val="Times New Roman"/>
            <family val="1"/>
          </rPr>
          <t>По статье «Расходы на реализацию» (строка 050) 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t>
        </r>
      </text>
    </comment>
    <comment ref="V51" authorId="0">
      <text>
        <r>
          <rPr>
            <sz val="11"/>
            <rFont val="Times New Roman"/>
            <family val="1"/>
          </rPr>
          <t>По статье «Изменение отложенных налоговых активов» (строка 180)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2" authorId="0">
      <text>
        <r>
          <rPr>
            <sz val="11"/>
            <rFont val="Times New Roman"/>
            <family val="1"/>
          </rPr>
          <t>По статье «Изменение отложенных налоговых обязательств» (строка 190)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налоги и сборы, исчисляемые из прибыли (дохода)» (строка 200)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J18" authorId="0">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на счете 90 «Доходы и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text>
    </comment>
    <comment ref="V47" authorId="0">
      <text>
        <r>
          <rPr>
            <sz val="10.5"/>
            <rFont val="Times New Roman"/>
            <family val="1"/>
          </rPr>
          <t>По статье «Иные доходы и расходы» (строка 140) показываются иные доходы организации, учитываемые по кредиту счета 91 «Прочие доходы и расходы», не показанные по статьям «Доходы по инвестиционной деятельности» (строка 100), «Доходы по финансовой деятельности» (строка 120), за вычетом иных расходов, учитываемых по дебету счета 91 «Прочие доходы и расходы», не показанных по статьям «Расходы по инвестиционной деятельности» (строка 110), «Расходы по финансовой деятельности» (строка 130).</t>
        </r>
      </text>
    </comment>
    <comment ref="V50" authorId="0">
      <text>
        <r>
          <rPr>
            <sz val="10.5"/>
            <rFont val="Times New Roman"/>
            <family val="1"/>
          </rPr>
          <t>По статье «Налог на прибыль» (строка 170) 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 рассчитанная в соответствии с законодательством.</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 рассчитанная в соответствии 
с законодательством.</t>
        </r>
      </text>
    </comment>
    <comment ref="V56" authorId="0">
      <text>
        <r>
          <rPr>
            <sz val="10.5"/>
            <rFont val="Times New Roman"/>
            <family val="1"/>
          </rPr>
          <t>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text>
    </comment>
  </commentList>
</comments>
</file>

<file path=xl/comments3.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C21" authorId="0">
      <text>
        <r>
          <rPr>
            <sz val="11"/>
            <rFont val="Times New Roman"/>
            <family val="1"/>
          </rPr>
          <t>По строке 050 «Увеличение собственного капитала - всего» 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C33" authorId="0">
      <text>
        <r>
          <rPr>
            <sz val="10.5"/>
            <rFont val="Times New Roman"/>
            <family val="1"/>
          </rPr>
          <t>По строке 060 «Уменьшение собственного капитала - всего» 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text>
    </comment>
    <comment ref="C44" authorId="0">
      <text>
        <r>
          <rPr>
            <sz val="11"/>
            <rFont val="Times New Roman"/>
            <family val="1"/>
          </rPr>
          <t>По строке 070 «Изменение уставного капитала» 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5" authorId="0">
      <text>
        <r>
          <rPr>
            <sz val="11"/>
            <rFont val="Times New Roman"/>
            <family val="1"/>
          </rPr>
          <t>По строке 080 «Изменение резервного капитала» 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6" authorId="0">
      <text>
        <r>
          <rPr>
            <sz val="11"/>
            <rFont val="Times New Roman"/>
            <family val="1"/>
          </rPr>
          <t>По строке 090 «Изменение добавочного капитала» 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7" authorId="0">
      <text>
        <r>
          <rPr>
            <sz val="11"/>
            <rFont val="Times New Roman"/>
            <family val="1"/>
          </rPr>
          <t>По строке 100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C48" authorId="0">
      <text>
        <r>
          <rPr>
            <sz val="11"/>
            <rFont val="Times New Roman"/>
            <family val="1"/>
          </rPr>
          <t>По строке 100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51" authorId="0">
      <text>
        <r>
          <rPr>
            <sz val="11"/>
            <rFont val="Times New Roman"/>
            <family val="1"/>
          </rPr>
          <t>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List>
</comments>
</file>

<file path=xl/comments4.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в белорусских рублях на основании информации о наличии и движении денежных средств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
  Данные о наличии и движении денежных средств в иностранной валюте формируются по каждому ее виду,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 Полученные данные по отдельным расчетам суммируются при заполнении соответствующих показателей отчета о движении денежных средств.</t>
        </r>
      </text>
    </comment>
    <comment ref="J19" authorId="0">
      <text>
        <r>
          <rPr>
            <sz val="10.5"/>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уставном капитале других организаций»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C40" authorId="0">
      <text>
        <r>
          <rPr>
            <sz val="10.5"/>
            <rFont val="Times New Roman"/>
            <family val="1"/>
          </rPr>
          <t>По строке 054 «проценты» показываются суммы денежных средств, полученные организацией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организацией займов другим лицам.</t>
        </r>
      </text>
    </comment>
    <comment ref="C46" authorId="0">
      <text>
        <r>
          <rPr>
            <sz val="10.5"/>
            <rFont val="Times New Roman"/>
            <family val="1"/>
          </rPr>
          <t>По строке 063 «на вклады в уставный капитал других организаций» показываются суммы денежных средств, направленные в уставные фонды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их эквивалентов на 31.12.20__ г.»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их эквивалентов на конец отчетного периода»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курса иностранной валюты по отношению к белорусскому рублю» 
(строка 140) 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sharedStrings.xml><?xml version="1.0" encoding="utf-8"?>
<sst xmlns="http://schemas.openxmlformats.org/spreadsheetml/2006/main" count="492" uniqueCount="313">
  <si>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</si>
  <si>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</si>
  <si>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</si>
  <si>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</si>
  <si>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</si>
  <si>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</si>
  <si>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</si>
  <si>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</si>
  <si>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</si>
  <si>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</si>
  <si>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</si>
  <si>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</si>
  <si>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</si>
  <si>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</si>
  <si>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</si>
  <si>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</si>
  <si>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</si>
  <si>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</si>
  <si>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</si>
  <si>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</si>
  <si>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</si>
  <si>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</si>
  <si>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</si>
  <si>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</si>
  <si>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</si>
  <si>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</si>
  <si>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</si>
  <si>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</si>
  <si>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</si>
  <si>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</si>
  <si>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</si>
  <si>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</si>
  <si>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</si>
  <si>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</si>
  <si>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</si>
  <si>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</si>
  <si>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</si>
  <si>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</si>
  <si>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</si>
  <si>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</si>
  <si>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</si>
  <si>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</si>
  <si>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</si>
  <si>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</si>
  <si>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</si>
  <si>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</si>
  <si>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</si>
  <si>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</si>
  <si>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</si>
  <si>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</si>
  <si>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</si>
  <si>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</si>
  <si>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</si>
  <si>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</si>
  <si>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</si>
  <si>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</si>
  <si>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</si>
  <si>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</si>
  <si>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</si>
  <si>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</si>
  <si>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</si>
  <si>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Приложение 1
к постановлению 
Министерства финансов 
Республики Беларусь
31.10.2011 № 111</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</si>
  <si>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</si>
  <si>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</si>
  <si>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</si>
  <si>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</si>
  <si>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</si>
  <si>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</si>
  <si>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</si>
  <si>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</si>
  <si>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</si>
  <si>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</si>
  <si>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</si>
  <si>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</si>
  <si>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</si>
  <si>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</si>
  <si>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</si>
  <si>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</si>
  <si>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</si>
  <si>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</si>
  <si>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</si>
  <si>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</si>
  <si>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</si>
  <si>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</si>
  <si>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</si>
  <si>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</si>
  <si>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Приложение 2
к постановлению 
Министерства финансов 
Республики Беларусь
31.10.2011 № 111</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</si>
  <si>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</si>
  <si>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</si>
  <si>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</si>
  <si>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</si>
  <si>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</si>
  <si>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</si>
  <si>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</si>
  <si>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</si>
  <si>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</si>
  <si>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</si>
  <si>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</si>
  <si>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</si>
  <si>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</si>
  <si>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</si>
  <si>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</si>
  <si>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</si>
  <si>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</si>
  <si>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</si>
  <si>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</si>
  <si>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</si>
  <si>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</si>
  <si>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</si>
  <si>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</si>
  <si>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</si>
  <si>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</si>
  <si>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</si>
  <si>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</si>
  <si>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</si>
  <si>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</si>
  <si>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</si>
  <si>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</si>
  <si>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</si>
  <si>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</si>
  <si>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</si>
  <si>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</si>
  <si>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</si>
  <si>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Иные доходы и расходы</t>
  </si>
  <si>
    <t>Прибыль (убыток) от инвестиционной, финансовой 
и иной деятельности (100-110+120-130±140)</t>
  </si>
  <si>
    <t>Прибыль (убыток) до налогообложения (±090±150)</t>
  </si>
  <si>
    <t>Налог на прибыль</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</si>
  <si>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</si>
  <si>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</si>
  <si>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</si>
  <si>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Чистая прибыль (убыток) (±160-170±180±190-200)</t>
  </si>
  <si>
    <t>Результат от переоценки долгосрочных активов, 
не включаемый в чистую прибыль (убыток)</t>
  </si>
  <si>
    <t>Совокупная прибыль (убыток) (±210±220±230)</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</si>
  <si>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</si>
  <si>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</si>
  <si>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</si>
  <si>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</si>
  <si>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</si>
  <si>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</si>
  <si>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</si>
  <si>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</si>
  <si>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</si>
  <si>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</si>
  <si>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</si>
  <si>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</si>
  <si>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</si>
  <si>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</si>
  <si>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</si>
  <si>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</si>
  <si>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</si>
  <si>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</si>
  <si>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</si>
  <si>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</si>
  <si>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</si>
  <si>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58</t>
  </si>
  <si>
    <t>59</t>
  </si>
  <si>
    <t>50, 51, 52, 55, 57, 58</t>
  </si>
  <si>
    <t>94</t>
  </si>
  <si>
    <t>80</t>
  </si>
  <si>
    <t>75 (75-1)</t>
  </si>
  <si>
    <t>81</t>
  </si>
  <si>
    <t>82</t>
  </si>
  <si>
    <t>83</t>
  </si>
  <si>
    <t>84</t>
  </si>
  <si>
    <t>99</t>
  </si>
  <si>
    <t>86</t>
  </si>
  <si>
    <t>67</t>
  </si>
  <si>
    <t>76</t>
  </si>
  <si>
    <t>65</t>
  </si>
  <si>
    <t>98</t>
  </si>
  <si>
    <t>96</t>
  </si>
  <si>
    <t>66</t>
  </si>
  <si>
    <t>60</t>
  </si>
  <si>
    <t>62</t>
  </si>
  <si>
    <t>68</t>
  </si>
  <si>
    <t>69</t>
  </si>
  <si>
    <t>70</t>
  </si>
  <si>
    <t>75, 70</t>
  </si>
  <si>
    <t>71, 73, 66, 67</t>
  </si>
  <si>
    <t>90</t>
  </si>
  <si>
    <t>26, 25, 44</t>
  </si>
  <si>
    <t>44</t>
  </si>
  <si>
    <t>91</t>
  </si>
  <si>
    <t>Результат от прочих операций, не включаемый 
в чистую прибыль (убыток)</t>
  </si>
  <si>
    <t>тыс.рублей</t>
  </si>
  <si>
    <t>ОАО "Александрийское"</t>
  </si>
  <si>
    <t>Разведение сельскохозяйственной птицы</t>
  </si>
  <si>
    <t>Акционерное общество</t>
  </si>
  <si>
    <t>Общее собрание акционеров</t>
  </si>
  <si>
    <t>Шкловский р-он Могилевская обл.,аг.Александрия ул.Оршанская д.6</t>
  </si>
  <si>
    <t>Кузьменко А.В</t>
  </si>
  <si>
    <t>Кузьменко А.В.</t>
  </si>
  <si>
    <t>декабрь</t>
  </si>
  <si>
    <t>Приложение 3
к постановлению 
Министерства финансов 
Республики Беларусь
31.10.2011 № 111</t>
  </si>
  <si>
    <t>ОТЧЕТ
об изменении капитала</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</si>
  <si>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</si>
  <si>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</si>
  <si>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</si>
  <si>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</si>
  <si>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</si>
  <si>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</si>
  <si>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</si>
  <si>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</si>
  <si>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</si>
  <si>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</si>
  <si>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</si>
  <si>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Увеличение собственного 
капитала - всего</t>
  </si>
  <si>
    <t xml:space="preserve">      в том числе:</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</si>
  <si>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</si>
  <si>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</si>
  <si>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</si>
  <si>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</si>
  <si>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</si>
  <si>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</si>
  <si>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</si>
  <si>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</si>
  <si>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</si>
  <si>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</si>
  <si>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</si>
  <si>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</si>
  <si>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</si>
  <si>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057</t>
  </si>
  <si>
    <t xml:space="preserve">  </t>
  </si>
  <si>
    <t>058</t>
  </si>
  <si>
    <t>прочие</t>
  </si>
  <si>
    <t>059</t>
  </si>
  <si>
    <t>Уменьшение собственного 
капитала - всего</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</si>
  <si>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</si>
  <si>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</si>
  <si>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</si>
  <si>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</si>
  <si>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</si>
  <si>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</si>
  <si>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064</t>
  </si>
  <si>
    <t xml:space="preserve">  выкуп акций (долей 
  в уставном капитале)</t>
  </si>
  <si>
    <t>065</t>
  </si>
  <si>
    <t xml:space="preserve">  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</si>
  <si>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</si>
  <si>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</si>
  <si>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</si>
  <si>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</si>
  <si>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</si>
  <si>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</si>
  <si>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</si>
  <si>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</si>
  <si>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</si>
  <si>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Приложение 4
к постановлению 
Министерства финансов 
Республики Беларусь
31.10.2011 № 111</t>
  </si>
  <si>
    <t>ОТЧЕТ</t>
  </si>
  <si>
    <t>о движении денежных средств</t>
  </si>
  <si>
    <t>Движение денежных средств по текущей деятельности</t>
  </si>
  <si>
    <t>Поступило денежных средств - всего</t>
  </si>
  <si>
    <t xml:space="preserve">  от покупателей продукции, товаров, заказчиков 
  работ, услуг</t>
  </si>
  <si>
    <t>021</t>
  </si>
  <si>
    <t xml:space="preserve">  от покупателей материалов и других запасов</t>
  </si>
  <si>
    <t>022</t>
  </si>
  <si>
    <t xml:space="preserve">  роялти</t>
  </si>
  <si>
    <t>023</t>
  </si>
  <si>
    <t xml:space="preserve">  прочие поступления</t>
  </si>
  <si>
    <t>024</t>
  </si>
  <si>
    <t>Направлено денежных средств - всего</t>
  </si>
  <si>
    <t xml:space="preserve">  на приобретение запасов, работ, услуг</t>
  </si>
  <si>
    <t>031</t>
  </si>
  <si>
    <t xml:space="preserve">  на оплату труда</t>
  </si>
  <si>
    <t>032</t>
  </si>
  <si>
    <t xml:space="preserve">  на уплату налогов и сборов</t>
  </si>
  <si>
    <t>033</t>
  </si>
  <si>
    <t xml:space="preserve">  на прочие выплаты</t>
  </si>
  <si>
    <t>034</t>
  </si>
  <si>
    <t>Результат движения денежных средств 
по текущей деятельности (020-030)</t>
  </si>
  <si>
    <t>Движение денежных средств по инвестиционной деятельности</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</si>
  <si>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</si>
  <si>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</si>
  <si>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доходы от участия в уставном капитале 
  других организаций</t>
  </si>
  <si>
    <t xml:space="preserve">  проценты</t>
  </si>
  <si>
    <t xml:space="preserve">  на приобретение и создание основных средств,
  нематериальных активов и других 
  долгосрочных активов</t>
  </si>
  <si>
    <t xml:space="preserve">  на предоставление займов</t>
  </si>
  <si>
    <t xml:space="preserve">  на вклады в уставный капитал других 
  организаций</t>
  </si>
  <si>
    <t xml:space="preserve">  прочие выплаты</t>
  </si>
  <si>
    <t>Результат движения денежных средств 
по инвестиционной деятельности (050-060)</t>
  </si>
  <si>
    <t>Движение денежных средств по финансовой деятельности</t>
  </si>
  <si>
    <t xml:space="preserve">  кредиты и займы</t>
  </si>
  <si>
    <t>081</t>
  </si>
  <si>
    <t xml:space="preserve">  от выпуска акций</t>
  </si>
  <si>
    <t>082</t>
  </si>
  <si>
    <t>083</t>
  </si>
  <si>
    <t>084</t>
  </si>
  <si>
    <t xml:space="preserve">  на погашение кредитов и займов</t>
  </si>
  <si>
    <t>091</t>
  </si>
  <si>
    <t xml:space="preserve">  на выплаты дивидендов и других доходов 
  от участия в уставном капитале организации</t>
  </si>
  <si>
    <t>092</t>
  </si>
  <si>
    <t xml:space="preserve">  на выплаты процентов</t>
  </si>
  <si>
    <t>093</t>
  </si>
  <si>
    <t xml:space="preserve">  на лизинговые платежи</t>
  </si>
  <si>
    <t>094</t>
  </si>
  <si>
    <t>095</t>
  </si>
  <si>
    <t>Результат движения денежных средств 
по финансовой деятельности (080-090)</t>
  </si>
  <si>
    <t>Результат движения денежных средств 
за отчетный период (±040±070±100)</t>
  </si>
  <si>
    <t>Остаток денежных средств и их эквивалентов 
на конец отчетного периода</t>
  </si>
  <si>
    <t>Влияние изменений курса иностранной валюты 
по отношению к белорусскому рублю</t>
  </si>
  <si>
    <t>Остаток на 31.12.2019г.</t>
  </si>
  <si>
    <t>Веремеева А.А.</t>
  </si>
  <si>
    <t>А.А.Веремеева</t>
  </si>
  <si>
    <t>2020 года</t>
  </si>
  <si>
    <t>Остаток денежных средств и их эквивалентов на 31.12.2019г.</t>
  </si>
  <si>
    <t>Скоректированный остаток на 31.12.2019г.</t>
  </si>
  <si>
    <t>За январь-декабрь 2020 года</t>
  </si>
  <si>
    <t>Остаток на 31.12.2020г.</t>
  </si>
  <si>
    <t>31декабря</t>
  </si>
  <si>
    <t>2021 года</t>
  </si>
  <si>
    <t>2021г.</t>
  </si>
  <si>
    <t>Скоректированный остаток на 31.12.2020г.</t>
  </si>
  <si>
    <t>За январь-декабрь 2021 года</t>
  </si>
  <si>
    <t>Остаток на 31.12.2021г.</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</si>
</sst>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_(#,##0.0_);\(#,##0.0\);_(* &quot;-&quot;??_);_(@_)"/>
    <numFmt numFmtId="193" formatCode="_(#,##0.00_);\(#,##0.00\);_(* &quot;-&quot;??_);_(@_)"/>
    <numFmt numFmtId="194" formatCode="_(#,##0.000_);\(#,##0.000\);_(* &quot;-&quot;??_);_(@_)"/>
    <numFmt numFmtId="195" formatCode="_(#,##0.0000_);\(#,##0.0000\);_(* &quot;-&quot;??_);_(@_)"/>
    <numFmt numFmtId="196" formatCode="_(#,##0.00000_);\(#,##0.00000\);_(* &quot;-&quot;??_);_(@_)"/>
  </numFmts>
  <fonts count="54">
    <font>
      <sz val="11"/>
      <name val="Times New Roman"/>
      <family val="0"/>
    </font>
    <font>
      <u val="single"/>
      <sz val="11"/>
      <color indexed="12"/>
      <name val="Times New Roman"/>
      <family val="0"/>
    </font>
    <font>
      <i/>
      <sz val="11"/>
      <name val="Times New Roman"/>
      <family val="0"/>
    </font>
    <font>
      <b/>
      <sz val="11"/>
      <color indexed="18"/>
      <name val="Times New Roman"/>
      <family val="0"/>
    </font>
    <font>
      <i/>
      <sz val="9"/>
      <name val="Times New Roman"/>
      <family val="1"/>
    </font>
    <font>
      <b/>
      <sz val="11"/>
      <name val="Times New Roman"/>
      <family val="1"/>
    </font>
    <font>
      <sz val="12"/>
      <name val="Times New Roman"/>
      <family val="0"/>
    </font>
    <font>
      <b/>
      <sz val="12"/>
      <name val="Times New Roman"/>
      <family val="0"/>
    </font>
    <font>
      <b/>
      <sz val="12"/>
      <color indexed="10"/>
      <name val="Times New Roman"/>
      <family val="1"/>
    </font>
    <font>
      <b/>
      <sz val="11"/>
      <color indexed="10"/>
      <name val="Times New Roman"/>
      <family val="1"/>
    </font>
    <font>
      <sz val="10.5"/>
      <name val="Times New Roman"/>
      <family val="0"/>
    </font>
    <font>
      <sz val="11"/>
      <color indexed="10"/>
      <name val="Times New Roman"/>
      <family val="0"/>
    </font>
    <font>
      <b/>
      <sz val="11"/>
      <color indexed="48"/>
      <name val="Times New Roman"/>
      <family val="1"/>
    </font>
    <font>
      <b/>
      <sz val="10.5"/>
      <color indexed="10"/>
      <name val="Times New Roman"/>
      <family val="1"/>
    </font>
    <font>
      <u val="single"/>
      <sz val="11"/>
      <color indexed="36"/>
      <name val="Times New Roman"/>
      <family val="0"/>
    </font>
    <font>
      <i/>
      <sz val="10.5"/>
      <name val="Times New Roman"/>
      <family val="0"/>
    </font>
    <font>
      <b/>
      <sz val="10.5"/>
      <color indexed="18"/>
      <name val="Times New Roman"/>
      <family val="0"/>
    </font>
    <font>
      <sz val="10"/>
      <name val="Times New Roman"/>
      <family val="1"/>
    </font>
    <font>
      <sz val="9"/>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341">
    <xf numFmtId="0" fontId="0" fillId="0" borderId="0" xfId="0" applyAlignment="1">
      <alignment/>
    </xf>
    <xf numFmtId="0" fontId="0" fillId="33" borderId="0" xfId="0" applyFont="1" applyFill="1" applyAlignment="1">
      <alignment/>
    </xf>
    <xf numFmtId="0" fontId="0" fillId="34" borderId="0" xfId="0" applyFont="1" applyFill="1" applyAlignment="1">
      <alignment/>
    </xf>
    <xf numFmtId="0" fontId="0" fillId="34" borderId="0" xfId="0" applyFont="1" applyFill="1" applyAlignment="1">
      <alignment wrapText="1"/>
    </xf>
    <xf numFmtId="0" fontId="2"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0" fontId="0" fillId="34" borderId="0" xfId="0" applyFont="1" applyFill="1" applyAlignment="1">
      <alignment/>
    </xf>
    <xf numFmtId="0" fontId="0" fillId="33" borderId="0" xfId="0" applyFont="1" applyFill="1" applyAlignment="1">
      <alignment/>
    </xf>
    <xf numFmtId="0" fontId="0" fillId="34" borderId="0" xfId="0" applyFont="1" applyFill="1" applyAlignment="1">
      <alignment wrapText="1"/>
    </xf>
    <xf numFmtId="177" fontId="0" fillId="33" borderId="0" xfId="0" applyNumberFormat="1" applyFont="1" applyFill="1" applyAlignment="1">
      <alignment horizontal="center"/>
    </xf>
    <xf numFmtId="0" fontId="0" fillId="34" borderId="10" xfId="0" applyFont="1" applyFill="1" applyBorder="1" applyAlignment="1">
      <alignment horizontal="center" wrapText="1"/>
    </xf>
    <xf numFmtId="3" fontId="0" fillId="33" borderId="0" xfId="0" applyNumberFormat="1" applyFont="1" applyFill="1" applyAlignment="1">
      <alignment/>
    </xf>
    <xf numFmtId="0" fontId="0" fillId="34" borderId="11" xfId="0" applyFont="1" applyFill="1" applyBorder="1" applyAlignment="1">
      <alignment horizontal="center" wrapText="1"/>
    </xf>
    <xf numFmtId="0" fontId="0" fillId="34" borderId="12"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wrapText="1"/>
    </xf>
    <xf numFmtId="0" fontId="0" fillId="34" borderId="0" xfId="0" applyFont="1" applyFill="1" applyAlignment="1">
      <alignment horizontal="center" wrapText="1"/>
    </xf>
    <xf numFmtId="0" fontId="0" fillId="34" borderId="0" xfId="0" applyFont="1" applyFill="1" applyBorder="1" applyAlignment="1">
      <alignment wrapText="1"/>
    </xf>
    <xf numFmtId="0" fontId="0" fillId="34" borderId="0" xfId="0" applyFont="1" applyFill="1" applyBorder="1" applyAlignment="1">
      <alignment horizontal="left" wrapText="1"/>
    </xf>
    <xf numFmtId="0" fontId="0" fillId="34" borderId="0" xfId="0" applyFont="1" applyFill="1" applyBorder="1" applyAlignment="1">
      <alignment horizontal="center" wrapText="1"/>
    </xf>
    <xf numFmtId="3" fontId="0" fillId="34" borderId="0" xfId="0" applyNumberFormat="1" applyFont="1" applyFill="1" applyBorder="1" applyAlignment="1">
      <alignment horizontal="center" wrapText="1"/>
    </xf>
    <xf numFmtId="0" fontId="4" fillId="33" borderId="0" xfId="0" applyFont="1" applyFill="1" applyAlignment="1">
      <alignment vertical="top"/>
    </xf>
    <xf numFmtId="0" fontId="4" fillId="34" borderId="0" xfId="0" applyFont="1" applyFill="1" applyAlignment="1">
      <alignment vertical="top"/>
    </xf>
    <xf numFmtId="0" fontId="4" fillId="34" borderId="0" xfId="0" applyFont="1" applyFill="1" applyAlignment="1">
      <alignment horizontal="center" vertical="top" wrapText="1"/>
    </xf>
    <xf numFmtId="0" fontId="4" fillId="34" borderId="0" xfId="0" applyFont="1" applyFill="1" applyAlignment="1">
      <alignment vertical="top" wrapText="1"/>
    </xf>
    <xf numFmtId="0" fontId="0" fillId="34" borderId="0" xfId="0" applyFont="1" applyFill="1" applyAlignment="1">
      <alignment horizontal="right" wrapText="1"/>
    </xf>
    <xf numFmtId="0" fontId="6" fillId="34" borderId="0" xfId="0" applyFont="1" applyFill="1" applyAlignment="1">
      <alignment/>
    </xf>
    <xf numFmtId="0" fontId="6" fillId="33" borderId="0" xfId="0" applyFont="1" applyFill="1" applyAlignment="1">
      <alignment/>
    </xf>
    <xf numFmtId="0" fontId="0" fillId="35" borderId="11" xfId="0" applyFont="1" applyFill="1" applyBorder="1" applyAlignment="1">
      <alignment horizontal="center" wrapText="1"/>
    </xf>
    <xf numFmtId="0" fontId="0" fillId="35" borderId="13" xfId="0" applyFont="1" applyFill="1" applyBorder="1" applyAlignment="1">
      <alignment horizontal="right" vertical="top" wrapText="1"/>
    </xf>
    <xf numFmtId="181" fontId="8" fillId="33" borderId="0" xfId="0" applyNumberFormat="1" applyFont="1" applyFill="1" applyAlignment="1">
      <alignment/>
    </xf>
    <xf numFmtId="0" fontId="9" fillId="33" borderId="0" xfId="0" applyFont="1" applyFill="1" applyAlignment="1">
      <alignment/>
    </xf>
    <xf numFmtId="0" fontId="0" fillId="34" borderId="0" xfId="0" applyFont="1" applyFill="1" applyAlignment="1">
      <alignment horizontal="center" wrapText="1"/>
    </xf>
    <xf numFmtId="0" fontId="10" fillId="33" borderId="0" xfId="0" applyFont="1" applyFill="1" applyAlignment="1">
      <alignment/>
    </xf>
    <xf numFmtId="0" fontId="10" fillId="34" borderId="0" xfId="0" applyFont="1" applyFill="1" applyAlignment="1">
      <alignment/>
    </xf>
    <xf numFmtId="0" fontId="10" fillId="35" borderId="10" xfId="0" applyFont="1" applyFill="1" applyBorder="1" applyAlignment="1">
      <alignment horizontal="center" wrapText="1"/>
    </xf>
    <xf numFmtId="49" fontId="10" fillId="34" borderId="12" xfId="0" applyNumberFormat="1" applyFont="1" applyFill="1" applyBorder="1" applyAlignment="1">
      <alignment horizontal="center" wrapText="1"/>
    </xf>
    <xf numFmtId="49" fontId="10" fillId="34" borderId="10" xfId="0" applyNumberFormat="1" applyFont="1" applyFill="1" applyBorder="1" applyAlignment="1">
      <alignment horizontal="center" wrapText="1"/>
    </xf>
    <xf numFmtId="0" fontId="10" fillId="34" borderId="11" xfId="0" applyFont="1" applyFill="1" applyBorder="1" applyAlignment="1">
      <alignment horizontal="center" wrapText="1"/>
    </xf>
    <xf numFmtId="0" fontId="10" fillId="34" borderId="12" xfId="0" applyFont="1" applyFill="1" applyBorder="1" applyAlignment="1">
      <alignment horizontal="center" wrapText="1"/>
    </xf>
    <xf numFmtId="0" fontId="10" fillId="34" borderId="10" xfId="0" applyFont="1" applyFill="1" applyBorder="1" applyAlignment="1">
      <alignment horizontal="center" wrapText="1"/>
    </xf>
    <xf numFmtId="0" fontId="0" fillId="33" borderId="0" xfId="0" applyFill="1" applyAlignment="1">
      <alignment/>
    </xf>
    <xf numFmtId="0" fontId="0" fillId="34" borderId="0" xfId="0" applyFill="1" applyAlignment="1">
      <alignment/>
    </xf>
    <xf numFmtId="0" fontId="6" fillId="34" borderId="0" xfId="0" applyFont="1" applyFill="1" applyAlignment="1">
      <alignment/>
    </xf>
    <xf numFmtId="0" fontId="0" fillId="35" borderId="14" xfId="0" applyFont="1" applyFill="1" applyBorder="1" applyAlignment="1">
      <alignment horizontal="left" vertical="top" wrapText="1"/>
    </xf>
    <xf numFmtId="0" fontId="0" fillId="35" borderId="14" xfId="0" applyFont="1" applyFill="1" applyBorder="1" applyAlignment="1">
      <alignment vertical="top" wrapText="1"/>
    </xf>
    <xf numFmtId="0" fontId="0" fillId="35" borderId="15" xfId="0" applyFont="1" applyFill="1" applyBorder="1" applyAlignment="1">
      <alignment vertical="top" wrapText="1"/>
    </xf>
    <xf numFmtId="0" fontId="0" fillId="35" borderId="13" xfId="0" applyFont="1" applyFill="1" applyBorder="1" applyAlignment="1">
      <alignment vertical="top" wrapText="1"/>
    </xf>
    <xf numFmtId="186" fontId="0" fillId="35" borderId="16" xfId="0" applyNumberFormat="1" applyFont="1" applyFill="1" applyBorder="1" applyAlignment="1">
      <alignment vertical="top" wrapText="1"/>
    </xf>
    <xf numFmtId="0" fontId="0" fillId="33" borderId="0" xfId="0" applyFont="1" applyFill="1" applyAlignment="1">
      <alignment horizontal="center"/>
    </xf>
    <xf numFmtId="0" fontId="10" fillId="34" borderId="0" xfId="0" applyFont="1" applyFill="1" applyAlignment="1">
      <alignment wrapText="1"/>
    </xf>
    <xf numFmtId="0" fontId="10" fillId="34" borderId="0" xfId="0" applyFont="1" applyFill="1" applyAlignment="1">
      <alignment horizontal="right" wrapText="1"/>
    </xf>
    <xf numFmtId="188" fontId="10" fillId="34" borderId="14" xfId="0" applyNumberFormat="1" applyFont="1" applyFill="1" applyBorder="1" applyAlignment="1">
      <alignment horizontal="right" wrapText="1"/>
    </xf>
    <xf numFmtId="178" fontId="10" fillId="34" borderId="14" xfId="0" applyNumberFormat="1" applyFont="1" applyFill="1" applyBorder="1" applyAlignment="1">
      <alignment horizontal="center" wrapText="1"/>
    </xf>
    <xf numFmtId="0" fontId="10" fillId="34" borderId="0" xfId="0" applyFont="1" applyFill="1" applyAlignment="1">
      <alignment horizontal="center" wrapText="1"/>
    </xf>
    <xf numFmtId="0" fontId="0" fillId="34" borderId="0" xfId="0" applyFont="1" applyFill="1" applyAlignment="1">
      <alignment horizontal="center"/>
    </xf>
    <xf numFmtId="0" fontId="10" fillId="34" borderId="0" xfId="0" applyFont="1" applyFill="1" applyAlignment="1">
      <alignment horizontal="center"/>
    </xf>
    <xf numFmtId="0" fontId="0" fillId="34" borderId="0" xfId="0" applyFill="1" applyAlignment="1">
      <alignment horizontal="center"/>
    </xf>
    <xf numFmtId="0" fontId="0" fillId="33" borderId="0" xfId="0" applyFill="1" applyAlignment="1">
      <alignment horizontal="center"/>
    </xf>
    <xf numFmtId="0" fontId="5" fillId="34" borderId="17" xfId="0" applyFont="1" applyFill="1" applyBorder="1" applyAlignment="1">
      <alignment wrapText="1"/>
    </xf>
    <xf numFmtId="0" fontId="7" fillId="34" borderId="11" xfId="0" applyFont="1" applyFill="1" applyBorder="1" applyAlignment="1">
      <alignment horizontal="center" wrapText="1"/>
    </xf>
    <xf numFmtId="0" fontId="5" fillId="34" borderId="17" xfId="0" applyFont="1" applyFill="1" applyBorder="1" applyAlignment="1">
      <alignment horizontal="center" wrapText="1"/>
    </xf>
    <xf numFmtId="0" fontId="7" fillId="34" borderId="10" xfId="0" applyFont="1" applyFill="1" applyBorder="1" applyAlignment="1">
      <alignment horizontal="center" wrapText="1"/>
    </xf>
    <xf numFmtId="3" fontId="7" fillId="33" borderId="10" xfId="0" applyNumberFormat="1" applyFont="1" applyFill="1" applyBorder="1" applyAlignment="1">
      <alignment horizontal="center"/>
    </xf>
    <xf numFmtId="49" fontId="13" fillId="33" borderId="18" xfId="0" applyNumberFormat="1" applyFont="1" applyFill="1" applyBorder="1" applyAlignment="1">
      <alignment horizontal="center"/>
    </xf>
    <xf numFmtId="49" fontId="13" fillId="33" borderId="19" xfId="0" applyNumberFormat="1" applyFont="1" applyFill="1" applyBorder="1" applyAlignment="1">
      <alignment horizontal="center"/>
    </xf>
    <xf numFmtId="49" fontId="13" fillId="33" borderId="12" xfId="0" applyNumberFormat="1" applyFont="1" applyFill="1" applyBorder="1" applyAlignment="1">
      <alignment horizontal="center"/>
    </xf>
    <xf numFmtId="49" fontId="13" fillId="33" borderId="10" xfId="0" applyNumberFormat="1" applyFont="1" applyFill="1" applyBorder="1" applyAlignment="1">
      <alignment horizontal="center"/>
    </xf>
    <xf numFmtId="49" fontId="13" fillId="33" borderId="11" xfId="0" applyNumberFormat="1" applyFont="1" applyFill="1" applyBorder="1" applyAlignment="1">
      <alignment horizontal="center"/>
    </xf>
    <xf numFmtId="49" fontId="13" fillId="33" borderId="20" xfId="0" applyNumberFormat="1" applyFont="1" applyFill="1" applyBorder="1" applyAlignment="1">
      <alignment horizontal="center"/>
    </xf>
    <xf numFmtId="49" fontId="13" fillId="33" borderId="21" xfId="0" applyNumberFormat="1" applyFont="1" applyFill="1" applyBorder="1" applyAlignment="1">
      <alignment horizontal="center"/>
    </xf>
    <xf numFmtId="0" fontId="11" fillId="33" borderId="0" xfId="0" applyFont="1" applyFill="1" applyAlignment="1">
      <alignment vertical="top" wrapText="1"/>
    </xf>
    <xf numFmtId="0" fontId="10" fillId="33" borderId="0" xfId="0" applyFont="1" applyFill="1" applyBorder="1" applyAlignment="1">
      <alignment/>
    </xf>
    <xf numFmtId="49" fontId="13" fillId="33" borderId="0" xfId="0" applyNumberFormat="1" applyFont="1" applyFill="1" applyBorder="1" applyAlignment="1">
      <alignment horizontal="center"/>
    </xf>
    <xf numFmtId="0" fontId="10" fillId="35" borderId="13" xfId="0" applyFont="1" applyFill="1" applyBorder="1" applyAlignment="1">
      <alignment horizontal="right" vertical="top" wrapText="1"/>
    </xf>
    <xf numFmtId="0" fontId="10" fillId="35" borderId="22" xfId="0" applyFont="1" applyFill="1" applyBorder="1" applyAlignment="1">
      <alignment horizontal="center" vertical="top" wrapText="1"/>
    </xf>
    <xf numFmtId="188" fontId="10" fillId="35" borderId="22" xfId="0" applyNumberFormat="1" applyFont="1" applyFill="1" applyBorder="1" applyAlignment="1">
      <alignment horizontal="left" vertical="top" wrapText="1"/>
    </xf>
    <xf numFmtId="0" fontId="10" fillId="35" borderId="22" xfId="0" applyFont="1" applyFill="1" applyBorder="1" applyAlignment="1">
      <alignment vertical="top" wrapText="1"/>
    </xf>
    <xf numFmtId="188" fontId="10" fillId="35" borderId="16" xfId="0" applyNumberFormat="1" applyFont="1" applyFill="1" applyBorder="1" applyAlignment="1">
      <alignment horizontal="left" vertical="top" wrapText="1"/>
    </xf>
    <xf numFmtId="1" fontId="0" fillId="33" borderId="0" xfId="0" applyNumberFormat="1" applyFont="1" applyFill="1" applyAlignment="1">
      <alignment/>
    </xf>
    <xf numFmtId="191" fontId="0" fillId="33" borderId="0" xfId="0" applyNumberFormat="1" applyFont="1" applyFill="1" applyAlignment="1">
      <alignment/>
    </xf>
    <xf numFmtId="0" fontId="0" fillId="33" borderId="0" xfId="0" applyFont="1" applyFill="1" applyAlignment="1">
      <alignment/>
    </xf>
    <xf numFmtId="0" fontId="10" fillId="35" borderId="13" xfId="0" applyFont="1" applyFill="1" applyBorder="1" applyAlignment="1">
      <alignment horizontal="right" wrapText="1"/>
    </xf>
    <xf numFmtId="186" fontId="10" fillId="35" borderId="16" xfId="0" applyNumberFormat="1" applyFont="1" applyFill="1" applyBorder="1" applyAlignment="1">
      <alignment wrapText="1"/>
    </xf>
    <xf numFmtId="0" fontId="0" fillId="35" borderId="13" xfId="0" applyFont="1" applyFill="1" applyBorder="1" applyAlignment="1">
      <alignment wrapText="1"/>
    </xf>
    <xf numFmtId="0" fontId="0" fillId="35" borderId="14" xfId="0" applyFont="1" applyFill="1" applyBorder="1" applyAlignment="1">
      <alignment horizontal="left" wrapText="1"/>
    </xf>
    <xf numFmtId="0" fontId="0" fillId="35" borderId="14" xfId="0" applyFont="1" applyFill="1" applyBorder="1" applyAlignment="1">
      <alignment wrapText="1"/>
    </xf>
    <xf numFmtId="0" fontId="0" fillId="35" borderId="15" xfId="0" applyFont="1" applyFill="1" applyBorder="1" applyAlignment="1">
      <alignment wrapText="1"/>
    </xf>
    <xf numFmtId="0" fontId="15" fillId="34" borderId="0" xfId="0" applyFont="1" applyFill="1" applyAlignment="1">
      <alignment wrapText="1"/>
    </xf>
    <xf numFmtId="0" fontId="16" fillId="34" borderId="0" xfId="0" applyFont="1" applyFill="1" applyAlignment="1">
      <alignment horizontal="center" wrapText="1"/>
    </xf>
    <xf numFmtId="0" fontId="10" fillId="34" borderId="10" xfId="0" applyFont="1" applyFill="1" applyBorder="1" applyAlignment="1">
      <alignment horizontal="left" wrapText="1"/>
    </xf>
    <xf numFmtId="0" fontId="10" fillId="35" borderId="10" xfId="0" applyFont="1" applyFill="1" applyBorder="1" applyAlignment="1">
      <alignment horizontal="center" vertical="top" wrapText="1"/>
    </xf>
    <xf numFmtId="0" fontId="10" fillId="34" borderId="11" xfId="0" applyFont="1" applyFill="1" applyBorder="1" applyAlignment="1">
      <alignment horizontal="left" wrapText="1"/>
    </xf>
    <xf numFmtId="49" fontId="10" fillId="34" borderId="11" xfId="0" applyNumberFormat="1" applyFont="1" applyFill="1" applyBorder="1" applyAlignment="1">
      <alignment horizontal="center" wrapText="1"/>
    </xf>
    <xf numFmtId="0" fontId="10" fillId="34" borderId="10" xfId="0" applyFont="1" applyFill="1" applyBorder="1" applyAlignment="1">
      <alignment wrapText="1"/>
    </xf>
    <xf numFmtId="49" fontId="10" fillId="34" borderId="13" xfId="0" applyNumberFormat="1" applyFont="1" applyFill="1" applyBorder="1" applyAlignment="1">
      <alignment horizontal="center" wrapText="1"/>
    </xf>
    <xf numFmtId="0" fontId="10" fillId="34" borderId="12" xfId="0" applyFont="1" applyFill="1" applyBorder="1" applyAlignment="1">
      <alignment horizontal="left" wrapText="1"/>
    </xf>
    <xf numFmtId="49" fontId="10" fillId="34" borderId="23" xfId="0" applyNumberFormat="1" applyFont="1" applyFill="1" applyBorder="1" applyAlignment="1">
      <alignment horizontal="center" wrapText="1"/>
    </xf>
    <xf numFmtId="0" fontId="10" fillId="34" borderId="10" xfId="0" applyFont="1" applyFill="1" applyBorder="1" applyAlignment="1">
      <alignment horizontal="left" wrapText="1"/>
    </xf>
    <xf numFmtId="191" fontId="10" fillId="34" borderId="11" xfId="0" applyNumberFormat="1" applyFont="1" applyFill="1" applyBorder="1" applyAlignment="1">
      <alignment wrapText="1"/>
    </xf>
    <xf numFmtId="0" fontId="4" fillId="33" borderId="0" xfId="0" applyFont="1" applyFill="1" applyAlignment="1">
      <alignment vertical="top"/>
    </xf>
    <xf numFmtId="0" fontId="4" fillId="34" borderId="0" xfId="0" applyFont="1" applyFill="1" applyAlignment="1">
      <alignment vertical="top"/>
    </xf>
    <xf numFmtId="0" fontId="4" fillId="34" borderId="0" xfId="0" applyFont="1" applyFill="1" applyAlignment="1">
      <alignment horizontal="center" vertical="top" wrapText="1"/>
    </xf>
    <xf numFmtId="0" fontId="18" fillId="33" borderId="0" xfId="0" applyFont="1" applyFill="1" applyAlignment="1">
      <alignment/>
    </xf>
    <xf numFmtId="0" fontId="18" fillId="34" borderId="0" xfId="0" applyFont="1" applyFill="1" applyAlignment="1">
      <alignment/>
    </xf>
    <xf numFmtId="0" fontId="18" fillId="34" borderId="0" xfId="0" applyFont="1" applyFill="1" applyAlignment="1">
      <alignment horizontal="center" wrapText="1"/>
    </xf>
    <xf numFmtId="178" fontId="10" fillId="34" borderId="14" xfId="0" applyNumberFormat="1" applyFont="1" applyFill="1" applyBorder="1" applyAlignment="1">
      <alignment horizontal="center"/>
    </xf>
    <xf numFmtId="178" fontId="10" fillId="34" borderId="0" xfId="0" applyNumberFormat="1" applyFont="1" applyFill="1" applyBorder="1" applyAlignment="1">
      <alignment/>
    </xf>
    <xf numFmtId="0" fontId="0" fillId="34" borderId="0" xfId="0" applyFont="1" applyFill="1" applyAlignment="1">
      <alignment vertical="top" wrapText="1"/>
    </xf>
    <xf numFmtId="0" fontId="3" fillId="34" borderId="0" xfId="0" applyFont="1" applyFill="1" applyAlignment="1">
      <alignment wrapText="1"/>
    </xf>
    <xf numFmtId="0" fontId="5" fillId="34" borderId="0" xfId="0" applyFont="1" applyFill="1" applyAlignment="1">
      <alignment wrapText="1"/>
    </xf>
    <xf numFmtId="0" fontId="0" fillId="33"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5" fillId="34" borderId="24" xfId="0" applyFont="1" applyFill="1" applyBorder="1" applyAlignment="1">
      <alignment wrapText="1"/>
    </xf>
    <xf numFmtId="0" fontId="0" fillId="34" borderId="0"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lignment horizontal="center"/>
    </xf>
    <xf numFmtId="49" fontId="13" fillId="33" borderId="25" xfId="0" applyNumberFormat="1" applyFont="1" applyFill="1" applyBorder="1" applyAlignment="1">
      <alignment horizontal="center"/>
    </xf>
    <xf numFmtId="49" fontId="13" fillId="33" borderId="26" xfId="0" applyNumberFormat="1" applyFont="1" applyFill="1" applyBorder="1" applyAlignment="1">
      <alignment horizontal="center"/>
    </xf>
    <xf numFmtId="0" fontId="0" fillId="36" borderId="27" xfId="0" applyFont="1" applyFill="1" applyBorder="1" applyAlignment="1">
      <alignment horizontal="left" wrapText="1"/>
    </xf>
    <xf numFmtId="0" fontId="0" fillId="36" borderId="17" xfId="0" applyFont="1" applyFill="1" applyBorder="1" applyAlignment="1">
      <alignment horizontal="left" wrapText="1"/>
    </xf>
    <xf numFmtId="0" fontId="0" fillId="36" borderId="24" xfId="0" applyFont="1" applyFill="1" applyBorder="1" applyAlignment="1">
      <alignment horizontal="left" wrapText="1"/>
    </xf>
    <xf numFmtId="187" fontId="10" fillId="35" borderId="23" xfId="0" applyNumberFormat="1" applyFont="1" applyFill="1" applyBorder="1" applyAlignment="1">
      <alignment horizontal="center" wrapText="1"/>
    </xf>
    <xf numFmtId="187" fontId="10" fillId="35" borderId="14" xfId="0" applyNumberFormat="1" applyFont="1" applyFill="1" applyBorder="1" applyAlignment="1">
      <alignment horizontal="center" wrapText="1"/>
    </xf>
    <xf numFmtId="187" fontId="10" fillId="35" borderId="15" xfId="0" applyNumberFormat="1" applyFont="1" applyFill="1" applyBorder="1" applyAlignment="1">
      <alignment horizontal="center" wrapText="1"/>
    </xf>
    <xf numFmtId="0" fontId="0" fillId="34" borderId="14" xfId="0" applyFont="1" applyFill="1" applyBorder="1" applyAlignment="1">
      <alignment horizontal="center" wrapText="1"/>
    </xf>
    <xf numFmtId="0" fontId="0" fillId="34" borderId="14" xfId="0" applyFont="1" applyFill="1" applyBorder="1" applyAlignment="1">
      <alignment horizontal="center" wrapText="1"/>
    </xf>
    <xf numFmtId="0" fontId="7" fillId="34" borderId="10" xfId="0" applyFont="1" applyFill="1" applyBorder="1" applyAlignment="1">
      <alignment horizontal="left" wrapText="1"/>
    </xf>
    <xf numFmtId="182" fontId="7" fillId="34" borderId="10" xfId="0" applyNumberFormat="1" applyFont="1" applyFill="1" applyBorder="1" applyAlignment="1">
      <alignment horizontal="right" wrapText="1"/>
    </xf>
    <xf numFmtId="178" fontId="0" fillId="34" borderId="14" xfId="0" applyNumberFormat="1" applyFont="1" applyFill="1" applyBorder="1" applyAlignment="1">
      <alignment horizontal="center"/>
    </xf>
    <xf numFmtId="0" fontId="0" fillId="34" borderId="0" xfId="0" applyFont="1" applyFill="1" applyAlignment="1">
      <alignment horizontal="left" wrapText="1"/>
    </xf>
    <xf numFmtId="0" fontId="4" fillId="34" borderId="0" xfId="0" applyFont="1" applyFill="1" applyAlignment="1">
      <alignment horizontal="center" vertical="top" wrapText="1"/>
    </xf>
    <xf numFmtId="182" fontId="0" fillId="36" borderId="27" xfId="0" applyNumberFormat="1" applyFont="1" applyFill="1" applyBorder="1" applyAlignment="1">
      <alignment horizontal="right" wrapText="1"/>
    </xf>
    <xf numFmtId="182" fontId="0" fillId="36" borderId="17" xfId="0" applyNumberFormat="1" applyFont="1" applyFill="1" applyBorder="1" applyAlignment="1">
      <alignment horizontal="right" wrapText="1"/>
    </xf>
    <xf numFmtId="182" fontId="0" fillId="36" borderId="24" xfId="0" applyNumberFormat="1" applyFont="1" applyFill="1" applyBorder="1" applyAlignment="1">
      <alignment horizontal="right" wrapText="1"/>
    </xf>
    <xf numFmtId="0" fontId="0" fillId="34" borderId="27"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4" borderId="23" xfId="0" applyFont="1" applyFill="1" applyBorder="1" applyAlignment="1">
      <alignment horizontal="left" wrapText="1"/>
    </xf>
    <xf numFmtId="0" fontId="0" fillId="34" borderId="14" xfId="0" applyFont="1" applyFill="1" applyBorder="1" applyAlignment="1">
      <alignment horizontal="left" wrapText="1"/>
    </xf>
    <xf numFmtId="182" fontId="0" fillId="36" borderId="14" xfId="0" applyNumberFormat="1" applyFont="1" applyFill="1" applyBorder="1" applyAlignment="1">
      <alignment horizontal="right" wrapText="1"/>
    </xf>
    <xf numFmtId="182" fontId="0" fillId="36" borderId="23" xfId="0" applyNumberFormat="1" applyFont="1" applyFill="1" applyBorder="1" applyAlignment="1">
      <alignment horizontal="right" wrapText="1"/>
    </xf>
    <xf numFmtId="182" fontId="0" fillId="36" borderId="15" xfId="0" applyNumberFormat="1" applyFont="1" applyFill="1" applyBorder="1" applyAlignment="1">
      <alignment horizontal="right" wrapText="1"/>
    </xf>
    <xf numFmtId="182" fontId="0" fillId="34" borderId="27"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0" fillId="34" borderId="13" xfId="0" applyFont="1" applyFill="1" applyBorder="1" applyAlignment="1">
      <alignment horizontal="left" wrapText="1"/>
    </xf>
    <xf numFmtId="0" fontId="0" fillId="34" borderId="22" xfId="0" applyFont="1" applyFill="1" applyBorder="1" applyAlignment="1">
      <alignment horizontal="left" wrapText="1"/>
    </xf>
    <xf numFmtId="182" fontId="0" fillId="34" borderId="22" xfId="0" applyNumberFormat="1" applyFont="1" applyFill="1" applyBorder="1" applyAlignment="1">
      <alignment horizontal="right" wrapText="1"/>
    </xf>
    <xf numFmtId="182" fontId="0" fillId="34" borderId="13"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0" fontId="7" fillId="34" borderId="27" xfId="0" applyFont="1" applyFill="1" applyBorder="1" applyAlignment="1">
      <alignment horizontal="left" wrapText="1"/>
    </xf>
    <xf numFmtId="0" fontId="7" fillId="34" borderId="17" xfId="0" applyFont="1" applyFill="1" applyBorder="1" applyAlignment="1">
      <alignment horizontal="left" wrapText="1"/>
    </xf>
    <xf numFmtId="0" fontId="7" fillId="34" borderId="24" xfId="0" applyFont="1" applyFill="1" applyBorder="1" applyAlignment="1">
      <alignment horizontal="left" wrapText="1"/>
    </xf>
    <xf numFmtId="182" fontId="7" fillId="34" borderId="27" xfId="0" applyNumberFormat="1" applyFont="1" applyFill="1" applyBorder="1" applyAlignment="1">
      <alignment horizontal="right" wrapText="1"/>
    </xf>
    <xf numFmtId="182" fontId="7" fillId="34" borderId="17" xfId="0" applyNumberFormat="1" applyFont="1" applyFill="1" applyBorder="1" applyAlignment="1">
      <alignment horizontal="right" wrapText="1"/>
    </xf>
    <xf numFmtId="182" fontId="7" fillId="34" borderId="24" xfId="0" applyNumberFormat="1" applyFont="1" applyFill="1" applyBorder="1" applyAlignment="1">
      <alignment horizontal="right" wrapText="1"/>
    </xf>
    <xf numFmtId="0" fontId="5" fillId="34" borderId="27" xfId="0" applyFont="1" applyFill="1" applyBorder="1" applyAlignment="1">
      <alignment horizontal="left" wrapText="1"/>
    </xf>
    <xf numFmtId="0" fontId="5" fillId="34" borderId="17" xfId="0" applyFont="1" applyFill="1" applyBorder="1" applyAlignment="1">
      <alignment horizontal="left" wrapText="1"/>
    </xf>
    <xf numFmtId="182" fontId="5" fillId="34" borderId="17" xfId="0" applyNumberFormat="1" applyFont="1" applyFill="1" applyBorder="1" applyAlignment="1">
      <alignment horizontal="right" wrapText="1"/>
    </xf>
    <xf numFmtId="182" fontId="5" fillId="34" borderId="24" xfId="0" applyNumberFormat="1" applyFont="1" applyFill="1" applyBorder="1" applyAlignment="1">
      <alignment horizontal="right" wrapText="1"/>
    </xf>
    <xf numFmtId="190" fontId="0" fillId="36" borderId="27" xfId="0" applyNumberFormat="1" applyFont="1" applyFill="1" applyBorder="1" applyAlignment="1">
      <alignment horizontal="right" wrapText="1"/>
    </xf>
    <xf numFmtId="190" fontId="0" fillId="36" borderId="17" xfId="0" applyNumberFormat="1" applyFont="1" applyFill="1" applyBorder="1" applyAlignment="1">
      <alignment horizontal="right" wrapText="1"/>
    </xf>
    <xf numFmtId="190" fontId="0" fillId="36" borderId="24" xfId="0" applyNumberFormat="1" applyFont="1" applyFill="1" applyBorder="1" applyAlignment="1">
      <alignment horizontal="right" wrapText="1"/>
    </xf>
    <xf numFmtId="0" fontId="5" fillId="34" borderId="17" xfId="0" applyFont="1" applyFill="1" applyBorder="1" applyAlignment="1">
      <alignment horizontal="center" wrapText="1"/>
    </xf>
    <xf numFmtId="0" fontId="5" fillId="34" borderId="24" xfId="0" applyFont="1" applyFill="1" applyBorder="1" applyAlignment="1">
      <alignment horizontal="center" wrapText="1"/>
    </xf>
    <xf numFmtId="0" fontId="0" fillId="34" borderId="15" xfId="0" applyFont="1" applyFill="1" applyBorder="1" applyAlignment="1">
      <alignment horizontal="left" wrapText="1"/>
    </xf>
    <xf numFmtId="0" fontId="0" fillId="35" borderId="13" xfId="43" applyNumberFormat="1" applyFont="1" applyFill="1" applyBorder="1" applyAlignment="1">
      <alignment horizontal="center" vertical="top" wrapText="1"/>
    </xf>
    <xf numFmtId="0" fontId="0" fillId="35" borderId="22" xfId="43" applyNumberFormat="1" applyFont="1" applyFill="1" applyBorder="1" applyAlignment="1">
      <alignment horizontal="center" vertical="top" wrapText="1"/>
    </xf>
    <xf numFmtId="0" fontId="0" fillId="35" borderId="16" xfId="43" applyNumberFormat="1" applyFont="1" applyFill="1" applyBorder="1" applyAlignment="1">
      <alignment horizontal="center" vertical="top" wrapText="1"/>
    </xf>
    <xf numFmtId="0" fontId="0" fillId="35" borderId="23" xfId="43" applyNumberFormat="1" applyFont="1" applyFill="1" applyBorder="1" applyAlignment="1">
      <alignment horizontal="center" vertical="top" wrapText="1"/>
    </xf>
    <xf numFmtId="0" fontId="0" fillId="35" borderId="14" xfId="43" applyNumberFormat="1" applyFont="1" applyFill="1" applyBorder="1" applyAlignment="1">
      <alignment horizontal="center" vertical="top" wrapText="1"/>
    </xf>
    <xf numFmtId="0" fontId="0" fillId="35" borderId="15" xfId="43" applyNumberFormat="1" applyFont="1" applyFill="1" applyBorder="1" applyAlignment="1">
      <alignment horizontal="center" vertical="top" wrapText="1"/>
    </xf>
    <xf numFmtId="0" fontId="0" fillId="35" borderId="11" xfId="0" applyFont="1" applyFill="1" applyBorder="1" applyAlignment="1">
      <alignment horizontal="center" vertical="top" wrapText="1"/>
    </xf>
    <xf numFmtId="0" fontId="0" fillId="35" borderId="12" xfId="0" applyFont="1" applyFill="1" applyBorder="1" applyAlignment="1">
      <alignment horizontal="center" vertical="top" wrapText="1"/>
    </xf>
    <xf numFmtId="0" fontId="0" fillId="35" borderId="13" xfId="0" applyFont="1" applyFill="1" applyBorder="1" applyAlignment="1">
      <alignment horizontal="center" wrapText="1"/>
    </xf>
    <xf numFmtId="0" fontId="0" fillId="35" borderId="22" xfId="0" applyFont="1" applyFill="1" applyBorder="1" applyAlignment="1">
      <alignment horizontal="center" wrapText="1"/>
    </xf>
    <xf numFmtId="0" fontId="0" fillId="35" borderId="16" xfId="0" applyFont="1" applyFill="1" applyBorder="1" applyAlignment="1">
      <alignment horizontal="center" wrapText="1"/>
    </xf>
    <xf numFmtId="186" fontId="0" fillId="35" borderId="17" xfId="0" applyNumberFormat="1" applyFont="1" applyFill="1" applyBorder="1" applyAlignment="1">
      <alignment horizontal="center" vertical="top" wrapText="1"/>
    </xf>
    <xf numFmtId="186" fontId="0" fillId="35" borderId="17" xfId="0" applyNumberFormat="1" applyFont="1" applyFill="1" applyBorder="1" applyAlignment="1">
      <alignment horizontal="center" vertical="top" wrapText="1"/>
    </xf>
    <xf numFmtId="0" fontId="0" fillId="35" borderId="23" xfId="0" applyFont="1" applyFill="1" applyBorder="1" applyAlignment="1">
      <alignment horizontal="right" vertical="top" wrapText="1"/>
    </xf>
    <xf numFmtId="0" fontId="0" fillId="35" borderId="14" xfId="0" applyFont="1" applyFill="1" applyBorder="1" applyAlignment="1">
      <alignment horizontal="right" vertical="top" wrapText="1"/>
    </xf>
    <xf numFmtId="178" fontId="10" fillId="35" borderId="22" xfId="0" applyNumberFormat="1" applyFont="1" applyFill="1" applyBorder="1" applyAlignment="1">
      <alignment horizontal="left" wrapText="1"/>
    </xf>
    <xf numFmtId="178" fontId="10" fillId="35" borderId="16" xfId="0" applyNumberFormat="1" applyFont="1" applyFill="1" applyBorder="1" applyAlignment="1">
      <alignment horizontal="left" wrapText="1"/>
    </xf>
    <xf numFmtId="187" fontId="0" fillId="35" borderId="23" xfId="0" applyNumberFormat="1" applyFont="1" applyFill="1" applyBorder="1" applyAlignment="1">
      <alignment horizontal="center" vertical="top" wrapText="1"/>
    </xf>
    <xf numFmtId="187" fontId="0" fillId="35" borderId="14" xfId="0" applyNumberFormat="1" applyFont="1" applyFill="1" applyBorder="1" applyAlignment="1">
      <alignment horizontal="center" vertical="top" wrapText="1"/>
    </xf>
    <xf numFmtId="187" fontId="0" fillId="35" borderId="15" xfId="0" applyNumberFormat="1" applyFont="1" applyFill="1" applyBorder="1" applyAlignment="1">
      <alignment horizontal="center" vertical="top" wrapText="1"/>
    </xf>
    <xf numFmtId="0" fontId="0" fillId="34" borderId="0" xfId="0" applyFont="1" applyFill="1" applyAlignment="1">
      <alignment horizontal="left" vertical="top" wrapText="1"/>
    </xf>
    <xf numFmtId="182" fontId="0" fillId="36" borderId="27" xfId="0" applyNumberFormat="1" applyFont="1" applyFill="1" applyBorder="1" applyAlignment="1">
      <alignment horizontal="right" wrapText="1"/>
    </xf>
    <xf numFmtId="182" fontId="0" fillId="34" borderId="23"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0" fontId="7" fillId="34" borderId="13" xfId="0" applyFont="1" applyFill="1" applyBorder="1" applyAlignment="1">
      <alignment horizontal="left" wrapText="1"/>
    </xf>
    <xf numFmtId="0" fontId="7" fillId="34" borderId="22" xfId="0" applyFont="1" applyFill="1" applyBorder="1" applyAlignment="1">
      <alignment horizontal="left" wrapText="1"/>
    </xf>
    <xf numFmtId="0" fontId="7" fillId="34" borderId="16" xfId="0" applyFont="1" applyFill="1" applyBorder="1" applyAlignment="1">
      <alignment horizontal="left" wrapText="1"/>
    </xf>
    <xf numFmtId="182" fontId="7" fillId="34" borderId="13" xfId="0" applyNumberFormat="1" applyFont="1" applyFill="1" applyBorder="1" applyAlignment="1">
      <alignment horizontal="right" wrapText="1"/>
    </xf>
    <xf numFmtId="182" fontId="7" fillId="34" borderId="22" xfId="0" applyNumberFormat="1" applyFont="1" applyFill="1" applyBorder="1" applyAlignment="1">
      <alignment horizontal="right" wrapText="1"/>
    </xf>
    <xf numFmtId="182" fontId="7" fillId="34" borderId="16" xfId="0" applyNumberFormat="1" applyFont="1" applyFill="1" applyBorder="1" applyAlignment="1">
      <alignment horizontal="right" wrapText="1"/>
    </xf>
    <xf numFmtId="0" fontId="0" fillId="34" borderId="16" xfId="0" applyFont="1" applyFill="1" applyBorder="1" applyAlignment="1">
      <alignment horizontal="left" wrapText="1"/>
    </xf>
    <xf numFmtId="186" fontId="10" fillId="35" borderId="17" xfId="0" applyNumberFormat="1" applyFont="1" applyFill="1" applyBorder="1" applyAlignment="1">
      <alignment horizontal="center" wrapText="1"/>
    </xf>
    <xf numFmtId="0" fontId="0" fillId="35" borderId="23" xfId="0" applyFont="1" applyFill="1" applyBorder="1" applyAlignment="1">
      <alignment horizontal="right" wrapText="1"/>
    </xf>
    <xf numFmtId="0" fontId="0" fillId="35" borderId="14" xfId="0" applyFont="1" applyFill="1" applyBorder="1" applyAlignment="1">
      <alignment horizontal="right" wrapText="1"/>
    </xf>
    <xf numFmtId="14" fontId="0" fillId="36" borderId="27" xfId="0" applyNumberFormat="1" applyFont="1" applyFill="1" applyBorder="1" applyAlignment="1">
      <alignment horizontal="center" wrapText="1"/>
    </xf>
    <xf numFmtId="14" fontId="0" fillId="36" borderId="17" xfId="0" applyNumberFormat="1" applyFont="1" applyFill="1" applyBorder="1" applyAlignment="1">
      <alignment horizontal="center" wrapText="1"/>
    </xf>
    <xf numFmtId="14" fontId="0" fillId="36" borderId="24" xfId="0" applyNumberFormat="1" applyFont="1" applyFill="1" applyBorder="1" applyAlignment="1">
      <alignment horizontal="center" wrapText="1"/>
    </xf>
    <xf numFmtId="0" fontId="0" fillId="34" borderId="14" xfId="0" applyFont="1" applyFill="1" applyBorder="1" applyAlignment="1">
      <alignment wrapText="1"/>
    </xf>
    <xf numFmtId="180" fontId="5" fillId="34" borderId="17" xfId="0" applyNumberFormat="1" applyFont="1" applyFill="1" applyBorder="1" applyAlignment="1">
      <alignment horizontal="center" wrapText="1"/>
    </xf>
    <xf numFmtId="180" fontId="5" fillId="34" borderId="24" xfId="0" applyNumberFormat="1" applyFont="1" applyFill="1" applyBorder="1" applyAlignment="1">
      <alignment horizontal="center" wrapText="1"/>
    </xf>
    <xf numFmtId="14" fontId="0" fillId="37" borderId="0" xfId="0" applyNumberFormat="1" applyFont="1" applyFill="1" applyAlignment="1">
      <alignment horizontal="center"/>
    </xf>
    <xf numFmtId="183" fontId="0" fillId="34" borderId="14" xfId="0" applyNumberFormat="1" applyFont="1" applyFill="1" applyBorder="1" applyAlignment="1">
      <alignment horizontal="center" wrapText="1"/>
    </xf>
    <xf numFmtId="0" fontId="3" fillId="34" borderId="0" xfId="0" applyFont="1" applyFill="1" applyAlignment="1">
      <alignment horizontal="center" wrapText="1"/>
    </xf>
    <xf numFmtId="0" fontId="0" fillId="34" borderId="0" xfId="0" applyFont="1" applyFill="1" applyBorder="1" applyAlignment="1">
      <alignment wrapText="1"/>
    </xf>
    <xf numFmtId="0" fontId="0" fillId="36" borderId="27" xfId="0" applyFont="1" applyFill="1" applyBorder="1" applyAlignment="1">
      <alignment horizontal="left" wrapText="1"/>
    </xf>
    <xf numFmtId="182" fontId="10" fillId="36" borderId="27" xfId="0" applyNumberFormat="1" applyFont="1" applyFill="1" applyBorder="1" applyAlignment="1">
      <alignment horizontal="right" wrapText="1"/>
    </xf>
    <xf numFmtId="182" fontId="10" fillId="36" borderId="17" xfId="0" applyNumberFormat="1" applyFont="1" applyFill="1" applyBorder="1" applyAlignment="1">
      <alignment horizontal="right" wrapText="1"/>
    </xf>
    <xf numFmtId="182" fontId="10" fillId="36" borderId="24" xfId="0" applyNumberFormat="1" applyFont="1" applyFill="1" applyBorder="1" applyAlignment="1">
      <alignment horizontal="right" wrapText="1"/>
    </xf>
    <xf numFmtId="0" fontId="10" fillId="34" borderId="14" xfId="0" applyFont="1" applyFill="1" applyBorder="1" applyAlignment="1">
      <alignment wrapText="1"/>
    </xf>
    <xf numFmtId="0" fontId="10" fillId="34" borderId="0" xfId="0" applyFont="1" applyFill="1" applyBorder="1" applyAlignment="1">
      <alignment wrapText="1"/>
    </xf>
    <xf numFmtId="0" fontId="10" fillId="34" borderId="27" xfId="0" applyFont="1" applyFill="1" applyBorder="1" applyAlignment="1">
      <alignment horizontal="left" wrapText="1"/>
    </xf>
    <xf numFmtId="0" fontId="10" fillId="34" borderId="17" xfId="0" applyFont="1" applyFill="1" applyBorder="1" applyAlignment="1">
      <alignment horizontal="left" wrapText="1"/>
    </xf>
    <xf numFmtId="0" fontId="10" fillId="34" borderId="24" xfId="0" applyFont="1" applyFill="1" applyBorder="1" applyAlignment="1">
      <alignment horizontal="left" wrapText="1"/>
    </xf>
    <xf numFmtId="0" fontId="10" fillId="35" borderId="27" xfId="0" applyFont="1" applyFill="1" applyBorder="1" applyAlignment="1">
      <alignment horizontal="center" wrapText="1"/>
    </xf>
    <xf numFmtId="0" fontId="10" fillId="35" borderId="17" xfId="0" applyFont="1" applyFill="1" applyBorder="1" applyAlignment="1">
      <alignment horizontal="center" wrapText="1"/>
    </xf>
    <xf numFmtId="0" fontId="10" fillId="35" borderId="24" xfId="0" applyFont="1" applyFill="1" applyBorder="1" applyAlignment="1">
      <alignment horizontal="center" wrapText="1"/>
    </xf>
    <xf numFmtId="0" fontId="10" fillId="35" borderId="13" xfId="43" applyNumberFormat="1" applyFont="1" applyFill="1" applyBorder="1" applyAlignment="1">
      <alignment horizontal="center" vertical="top" wrapText="1"/>
    </xf>
    <xf numFmtId="0" fontId="10" fillId="35" borderId="22" xfId="43" applyNumberFormat="1" applyFont="1" applyFill="1" applyBorder="1" applyAlignment="1">
      <alignment horizontal="center" vertical="top" wrapText="1"/>
    </xf>
    <xf numFmtId="0" fontId="10" fillId="35" borderId="16" xfId="43" applyNumberFormat="1" applyFont="1" applyFill="1" applyBorder="1" applyAlignment="1">
      <alignment horizontal="center" vertical="top" wrapText="1"/>
    </xf>
    <xf numFmtId="0" fontId="10" fillId="35" borderId="23" xfId="43" applyNumberFormat="1" applyFont="1" applyFill="1" applyBorder="1" applyAlignment="1">
      <alignment horizontal="center" vertical="top" wrapText="1"/>
    </xf>
    <xf numFmtId="0" fontId="10" fillId="35" borderId="14" xfId="43" applyNumberFormat="1" applyFont="1" applyFill="1" applyBorder="1" applyAlignment="1">
      <alignment horizontal="center" vertical="top" wrapText="1"/>
    </xf>
    <xf numFmtId="0" fontId="10" fillId="35" borderId="15" xfId="43" applyNumberFormat="1"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88" fontId="10" fillId="35" borderId="22" xfId="0" applyNumberFormat="1" applyFont="1" applyFill="1" applyBorder="1" applyAlignment="1">
      <alignment horizontal="right" vertical="top" wrapText="1"/>
    </xf>
    <xf numFmtId="187" fontId="10" fillId="35" borderId="23" xfId="0" applyNumberFormat="1" applyFont="1" applyFill="1" applyBorder="1" applyAlignment="1">
      <alignment horizontal="center" vertical="top" wrapText="1"/>
    </xf>
    <xf numFmtId="187" fontId="10" fillId="35" borderId="14" xfId="0" applyNumberFormat="1" applyFont="1" applyFill="1" applyBorder="1" applyAlignment="1">
      <alignment horizontal="center" vertical="top" wrapText="1"/>
    </xf>
    <xf numFmtId="187" fontId="10" fillId="35" borderId="15" xfId="0" applyNumberFormat="1" applyFont="1" applyFill="1" applyBorder="1" applyAlignment="1">
      <alignment horizontal="center" vertical="top" wrapText="1"/>
    </xf>
    <xf numFmtId="182" fontId="10" fillId="34" borderId="27"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0" fontId="10" fillId="34" borderId="13" xfId="0" applyFont="1" applyFill="1" applyBorder="1" applyAlignment="1">
      <alignment horizontal="left" wrapText="1"/>
    </xf>
    <xf numFmtId="0" fontId="10" fillId="34" borderId="22" xfId="0" applyFont="1" applyFill="1" applyBorder="1" applyAlignment="1">
      <alignment horizontal="left" wrapText="1"/>
    </xf>
    <xf numFmtId="0" fontId="10" fillId="34" borderId="16" xfId="0" applyFont="1" applyFill="1" applyBorder="1" applyAlignment="1">
      <alignment horizontal="left" wrapText="1"/>
    </xf>
    <xf numFmtId="182" fontId="10" fillId="34" borderId="13" xfId="0" applyNumberFormat="1" applyFont="1" applyFill="1" applyBorder="1" applyAlignment="1">
      <alignment horizontal="right" wrapText="1"/>
    </xf>
    <xf numFmtId="182" fontId="10" fillId="34" borderId="22" xfId="0" applyNumberFormat="1" applyFont="1" applyFill="1" applyBorder="1" applyAlignment="1">
      <alignment horizontal="right" wrapText="1"/>
    </xf>
    <xf numFmtId="182" fontId="10" fillId="34" borderId="16" xfId="0" applyNumberFormat="1" applyFont="1" applyFill="1" applyBorder="1" applyAlignment="1">
      <alignment horizontal="right" wrapText="1"/>
    </xf>
    <xf numFmtId="0" fontId="10" fillId="34" borderId="23" xfId="0" applyFont="1" applyFill="1" applyBorder="1" applyAlignment="1">
      <alignment horizontal="left" wrapText="1"/>
    </xf>
    <xf numFmtId="0" fontId="10" fillId="34" borderId="14" xfId="0" applyFont="1" applyFill="1" applyBorder="1" applyAlignment="1">
      <alignment horizontal="left" wrapText="1"/>
    </xf>
    <xf numFmtId="182" fontId="10" fillId="36" borderId="14" xfId="0" applyNumberFormat="1" applyFont="1" applyFill="1" applyBorder="1" applyAlignment="1">
      <alignment horizontal="right" wrapText="1"/>
    </xf>
    <xf numFmtId="182" fontId="10" fillId="36" borderId="23" xfId="0" applyNumberFormat="1" applyFont="1" applyFill="1" applyBorder="1" applyAlignment="1">
      <alignment horizontal="right" wrapText="1"/>
    </xf>
    <xf numFmtId="182" fontId="10" fillId="36" borderId="15" xfId="0" applyNumberFormat="1" applyFont="1" applyFill="1" applyBorder="1" applyAlignment="1">
      <alignment horizontal="right" wrapText="1"/>
    </xf>
    <xf numFmtId="0" fontId="10" fillId="34" borderId="15" xfId="0" applyFont="1" applyFill="1" applyBorder="1" applyAlignment="1">
      <alignment horizontal="left" wrapText="1"/>
    </xf>
    <xf numFmtId="0" fontId="0" fillId="34" borderId="0" xfId="0" applyFont="1" applyFill="1" applyAlignment="1">
      <alignment horizontal="left" vertical="top" wrapText="1"/>
    </xf>
    <xf numFmtId="0" fontId="0" fillId="34" borderId="0" xfId="0" applyFont="1" applyFill="1" applyAlignment="1">
      <alignment horizontal="left" wrapText="1"/>
    </xf>
    <xf numFmtId="196" fontId="10" fillId="36" borderId="27" xfId="0" applyNumberFormat="1" applyFont="1" applyFill="1" applyBorder="1" applyAlignment="1">
      <alignment horizontal="right" wrapText="1"/>
    </xf>
    <xf numFmtId="196" fontId="10" fillId="36" borderId="17" xfId="0" applyNumberFormat="1" applyFont="1" applyFill="1" applyBorder="1" applyAlignment="1">
      <alignment horizontal="right" wrapText="1"/>
    </xf>
    <xf numFmtId="196" fontId="10" fillId="36" borderId="24" xfId="0" applyNumberFormat="1" applyFont="1" applyFill="1" applyBorder="1" applyAlignment="1">
      <alignment horizontal="right" wrapText="1"/>
    </xf>
    <xf numFmtId="0" fontId="0" fillId="34" borderId="14" xfId="0" applyFont="1" applyFill="1" applyBorder="1" applyAlignment="1">
      <alignment horizontal="center" wrapText="1"/>
    </xf>
    <xf numFmtId="178" fontId="0" fillId="34" borderId="14" xfId="0" applyNumberFormat="1" applyFont="1" applyFill="1" applyBorder="1" applyAlignment="1">
      <alignment horizontal="center"/>
    </xf>
    <xf numFmtId="188" fontId="10" fillId="34" borderId="14" xfId="0" applyNumberFormat="1" applyFont="1" applyFill="1" applyBorder="1" applyAlignment="1">
      <alignment horizontal="left" wrapText="1"/>
    </xf>
    <xf numFmtId="187" fontId="10" fillId="34" borderId="0" xfId="0" applyNumberFormat="1" applyFont="1" applyFill="1" applyAlignment="1">
      <alignment horizontal="left" wrapText="1"/>
    </xf>
    <xf numFmtId="0" fontId="10" fillId="34" borderId="0" xfId="0" applyFont="1" applyFill="1" applyAlignment="1">
      <alignment horizontal="left" wrapText="1"/>
    </xf>
    <xf numFmtId="0" fontId="10" fillId="34" borderId="14" xfId="0" applyFont="1" applyFill="1" applyBorder="1" applyAlignment="1">
      <alignment horizontal="center" wrapText="1"/>
    </xf>
    <xf numFmtId="0" fontId="4" fillId="34" borderId="22" xfId="0" applyFont="1" applyFill="1" applyBorder="1" applyAlignment="1">
      <alignment horizontal="center" vertical="top" wrapText="1"/>
    </xf>
    <xf numFmtId="0" fontId="4" fillId="34" borderId="0" xfId="0" applyFont="1" applyFill="1" applyAlignment="1">
      <alignment horizontal="center" vertical="top" wrapText="1"/>
    </xf>
    <xf numFmtId="182" fontId="17" fillId="36" borderId="27" xfId="0" applyNumberFormat="1" applyFont="1" applyFill="1" applyBorder="1" applyAlignment="1">
      <alignment horizontal="center" wrapText="1"/>
    </xf>
    <xf numFmtId="182" fontId="17" fillId="36" borderId="24" xfId="0" applyNumberFormat="1" applyFont="1" applyFill="1" applyBorder="1" applyAlignment="1">
      <alignment horizontal="center" wrapText="1"/>
    </xf>
    <xf numFmtId="182" fontId="17" fillId="34" borderId="27" xfId="0" applyNumberFormat="1" applyFont="1" applyFill="1" applyBorder="1" applyAlignment="1">
      <alignment horizontal="center" wrapText="1"/>
    </xf>
    <xf numFmtId="182" fontId="17" fillId="34" borderId="24" xfId="0" applyNumberFormat="1" applyFont="1" applyFill="1" applyBorder="1" applyAlignment="1">
      <alignment horizontal="center" wrapText="1"/>
    </xf>
    <xf numFmtId="182" fontId="17" fillId="34" borderId="13" xfId="0" applyNumberFormat="1" applyFont="1" applyFill="1" applyBorder="1" applyAlignment="1">
      <alignment horizontal="center" wrapText="1"/>
    </xf>
    <xf numFmtId="182" fontId="17" fillId="34" borderId="16" xfId="0" applyNumberFormat="1" applyFont="1" applyFill="1" applyBorder="1" applyAlignment="1">
      <alignment horizontal="center" wrapText="1"/>
    </xf>
    <xf numFmtId="182" fontId="17" fillId="36" borderId="23" xfId="0" applyNumberFormat="1" applyFont="1" applyFill="1" applyBorder="1" applyAlignment="1">
      <alignment horizontal="center" wrapText="1"/>
    </xf>
    <xf numFmtId="182" fontId="17" fillId="36" borderId="15" xfId="0" applyNumberFormat="1" applyFont="1" applyFill="1" applyBorder="1" applyAlignment="1">
      <alignment horizontal="center" wrapText="1"/>
    </xf>
    <xf numFmtId="182" fontId="17" fillId="34" borderId="23" xfId="0" applyNumberFormat="1" applyFont="1" applyFill="1" applyBorder="1" applyAlignment="1">
      <alignment horizontal="center" wrapText="1"/>
    </xf>
    <xf numFmtId="182" fontId="17" fillId="34" borderId="15" xfId="0" applyNumberFormat="1" applyFont="1" applyFill="1" applyBorder="1" applyAlignment="1">
      <alignment horizontal="center" wrapText="1"/>
    </xf>
    <xf numFmtId="182" fontId="17" fillId="36" borderId="13" xfId="0" applyNumberFormat="1" applyFont="1" applyFill="1" applyBorder="1" applyAlignment="1">
      <alignment horizontal="center" wrapText="1"/>
    </xf>
    <xf numFmtId="182" fontId="17" fillId="36" borderId="16" xfId="0" applyNumberFormat="1" applyFont="1" applyFill="1" applyBorder="1" applyAlignment="1">
      <alignment horizontal="center" wrapText="1"/>
    </xf>
    <xf numFmtId="182" fontId="17" fillId="34" borderId="28" xfId="0" applyNumberFormat="1" applyFont="1" applyFill="1" applyBorder="1" applyAlignment="1">
      <alignment horizontal="center" wrapText="1"/>
    </xf>
    <xf numFmtId="182" fontId="17" fillId="34" borderId="29" xfId="0" applyNumberFormat="1" applyFont="1" applyFill="1" applyBorder="1" applyAlignment="1">
      <alignment horizontal="center" wrapText="1"/>
    </xf>
    <xf numFmtId="182" fontId="17" fillId="34" borderId="22" xfId="0" applyNumberFormat="1" applyFont="1" applyFill="1" applyBorder="1" applyAlignment="1">
      <alignment horizontal="center" wrapText="1"/>
    </xf>
    <xf numFmtId="0" fontId="10" fillId="35" borderId="10" xfId="0" applyFont="1" applyFill="1" applyBorder="1" applyAlignment="1">
      <alignment horizontal="center" wrapText="1"/>
    </xf>
    <xf numFmtId="0" fontId="10" fillId="34" borderId="10" xfId="0" applyFont="1" applyFill="1" applyBorder="1" applyAlignment="1">
      <alignment horizontal="left" wrapText="1"/>
    </xf>
    <xf numFmtId="0" fontId="10" fillId="35" borderId="10" xfId="0" applyFont="1" applyFill="1" applyBorder="1" applyAlignment="1">
      <alignment horizontal="center" vertical="top" wrapText="1"/>
    </xf>
    <xf numFmtId="0" fontId="10" fillId="35" borderId="10"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4" xfId="0" applyFont="1" applyFill="1" applyBorder="1" applyAlignment="1">
      <alignment horizontal="center" vertical="center" wrapText="1"/>
    </xf>
    <xf numFmtId="0" fontId="10" fillId="34" borderId="0" xfId="0" applyFont="1" applyFill="1" applyAlignment="1">
      <alignment horizontal="left" vertical="center" wrapText="1"/>
    </xf>
    <xf numFmtId="0" fontId="16" fillId="34" borderId="0" xfId="0" applyFont="1" applyFill="1" applyAlignment="1">
      <alignment horizontal="center" wrapText="1"/>
    </xf>
    <xf numFmtId="188" fontId="10" fillId="34" borderId="14" xfId="0" applyNumberFormat="1" applyFont="1" applyFill="1" applyBorder="1" applyAlignment="1">
      <alignment horizontal="right" wrapText="1"/>
    </xf>
    <xf numFmtId="178" fontId="0" fillId="34" borderId="14" xfId="0" applyNumberFormat="1" applyFont="1" applyFill="1" applyBorder="1" applyAlignment="1">
      <alignment horizontal="center"/>
    </xf>
    <xf numFmtId="0" fontId="0" fillId="34" borderId="0" xfId="0" applyFont="1" applyFill="1" applyAlignment="1">
      <alignment horizontal="left" wrapText="1"/>
    </xf>
    <xf numFmtId="0" fontId="0" fillId="34" borderId="14" xfId="0" applyFont="1" applyFill="1" applyBorder="1" applyAlignment="1">
      <alignment horizontal="center" wrapText="1"/>
    </xf>
    <xf numFmtId="0" fontId="0" fillId="34" borderId="23" xfId="0" applyFont="1" applyFill="1" applyBorder="1" applyAlignment="1">
      <alignment horizontal="left" wrapText="1"/>
    </xf>
    <xf numFmtId="0" fontId="0" fillId="34" borderId="14" xfId="0" applyFont="1" applyFill="1" applyBorder="1" applyAlignment="1">
      <alignment horizontal="left" wrapText="1"/>
    </xf>
    <xf numFmtId="0" fontId="0" fillId="34" borderId="15" xfId="0" applyFont="1" applyFill="1" applyBorder="1" applyAlignment="1">
      <alignment horizontal="left" wrapText="1"/>
    </xf>
    <xf numFmtId="49" fontId="0" fillId="34" borderId="27" xfId="0" applyNumberFormat="1" applyFont="1" applyFill="1" applyBorder="1" applyAlignment="1">
      <alignment horizontal="center" wrapText="1"/>
    </xf>
    <xf numFmtId="49" fontId="0" fillId="34" borderId="24" xfId="0" applyNumberFormat="1" applyFont="1" applyFill="1" applyBorder="1" applyAlignment="1">
      <alignment horizontal="center" wrapText="1"/>
    </xf>
    <xf numFmtId="182" fontId="0" fillId="36" borderId="23" xfId="0" applyNumberFormat="1" applyFont="1" applyFill="1" applyBorder="1" applyAlignment="1">
      <alignment horizontal="right" wrapText="1"/>
    </xf>
    <xf numFmtId="182" fontId="0" fillId="36" borderId="14" xfId="0" applyNumberFormat="1" applyFont="1" applyFill="1" applyBorder="1" applyAlignment="1">
      <alignment horizontal="right" wrapText="1"/>
    </xf>
    <xf numFmtId="182" fontId="0" fillId="36" borderId="15" xfId="0" applyNumberFormat="1" applyFont="1" applyFill="1" applyBorder="1" applyAlignment="1">
      <alignment horizontal="right" wrapText="1"/>
    </xf>
    <xf numFmtId="0" fontId="0" fillId="34" borderId="23" xfId="0" applyFont="1" applyFill="1" applyBorder="1" applyAlignment="1">
      <alignment horizontal="left" wrapText="1"/>
    </xf>
    <xf numFmtId="182" fontId="0" fillId="34" borderId="23"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49" fontId="0" fillId="34" borderId="23" xfId="0" applyNumberFormat="1" applyFont="1" applyFill="1" applyBorder="1" applyAlignment="1">
      <alignment horizontal="center" wrapText="1"/>
    </xf>
    <xf numFmtId="49" fontId="0" fillId="34" borderId="15" xfId="0" applyNumberFormat="1" applyFont="1" applyFill="1" applyBorder="1" applyAlignment="1">
      <alignment horizontal="center" wrapText="1"/>
    </xf>
    <xf numFmtId="0" fontId="0" fillId="34" borderId="13" xfId="0" applyFont="1" applyFill="1" applyBorder="1" applyAlignment="1">
      <alignment horizontal="left" wrapText="1"/>
    </xf>
    <xf numFmtId="0" fontId="0" fillId="34" borderId="22" xfId="0" applyFont="1" applyFill="1" applyBorder="1" applyAlignment="1">
      <alignment horizontal="left" wrapText="1"/>
    </xf>
    <xf numFmtId="49" fontId="0" fillId="34" borderId="13" xfId="0" applyNumberFormat="1" applyFont="1" applyFill="1" applyBorder="1" applyAlignment="1">
      <alignment horizontal="center" wrapText="1"/>
    </xf>
    <xf numFmtId="49" fontId="0" fillId="34" borderId="16" xfId="0" applyNumberFormat="1" applyFont="1" applyFill="1" applyBorder="1" applyAlignment="1">
      <alignment horizontal="center" wrapText="1"/>
    </xf>
    <xf numFmtId="182" fontId="0" fillId="34" borderId="22"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0" fontId="0" fillId="34" borderId="16" xfId="0" applyFont="1" applyFill="1" applyBorder="1" applyAlignment="1">
      <alignment horizontal="left" wrapText="1"/>
    </xf>
    <xf numFmtId="182" fontId="0" fillId="34" borderId="13" xfId="0" applyNumberFormat="1" applyFont="1" applyFill="1" applyBorder="1" applyAlignment="1">
      <alignment horizontal="right" wrapText="1"/>
    </xf>
    <xf numFmtId="182" fontId="0" fillId="36" borderId="23" xfId="0" applyNumberFormat="1" applyFont="1" applyFill="1" applyBorder="1" applyAlignment="1">
      <alignment horizontal="right" wrapText="1"/>
    </xf>
    <xf numFmtId="0" fontId="0" fillId="34" borderId="28" xfId="0" applyFont="1" applyFill="1" applyBorder="1" applyAlignment="1">
      <alignment horizontal="left" wrapText="1"/>
    </xf>
    <xf numFmtId="0" fontId="0" fillId="34" borderId="0" xfId="0" applyFont="1" applyFill="1" applyBorder="1" applyAlignment="1">
      <alignment horizontal="left" wrapText="1"/>
    </xf>
    <xf numFmtId="0" fontId="0" fillId="34" borderId="29" xfId="0" applyFont="1" applyFill="1" applyBorder="1" applyAlignment="1">
      <alignment horizontal="left" wrapText="1"/>
    </xf>
    <xf numFmtId="182" fontId="0" fillId="34" borderId="28" xfId="0" applyNumberFormat="1" applyFont="1" applyFill="1" applyBorder="1" applyAlignment="1">
      <alignment horizontal="right" wrapText="1"/>
    </xf>
    <xf numFmtId="182" fontId="0" fillId="34" borderId="0" xfId="0" applyNumberFormat="1" applyFont="1" applyFill="1" applyBorder="1" applyAlignment="1">
      <alignment horizontal="right" wrapText="1"/>
    </xf>
    <xf numFmtId="182" fontId="0" fillId="34" borderId="29" xfId="0" applyNumberFormat="1" applyFont="1" applyFill="1" applyBorder="1" applyAlignment="1">
      <alignment horizontal="right" wrapText="1"/>
    </xf>
    <xf numFmtId="0" fontId="0" fillId="35" borderId="13" xfId="0" applyFont="1" applyFill="1" applyBorder="1" applyAlignment="1">
      <alignment horizontal="center" wrapText="1"/>
    </xf>
    <xf numFmtId="0" fontId="0" fillId="35" borderId="22" xfId="0" applyFont="1" applyFill="1" applyBorder="1" applyAlignment="1">
      <alignment horizontal="center" wrapText="1"/>
    </xf>
    <xf numFmtId="0" fontId="0" fillId="35" borderId="16" xfId="0" applyFont="1" applyFill="1" applyBorder="1" applyAlignment="1">
      <alignment horizontal="center" wrapText="1"/>
    </xf>
    <xf numFmtId="0" fontId="0" fillId="35" borderId="27" xfId="0" applyFont="1" applyFill="1" applyBorder="1" applyAlignment="1">
      <alignment horizontal="center" wrapText="1"/>
    </xf>
    <xf numFmtId="0" fontId="0" fillId="35" borderId="24" xfId="0" applyFont="1" applyFill="1" applyBorder="1" applyAlignment="1">
      <alignment horizontal="center" wrapText="1"/>
    </xf>
    <xf numFmtId="0" fontId="0" fillId="34" borderId="27" xfId="0" applyFont="1"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5" borderId="13" xfId="43" applyNumberFormat="1" applyFont="1" applyFill="1" applyBorder="1" applyAlignment="1">
      <alignment horizontal="center" vertical="top" wrapText="1"/>
    </xf>
    <xf numFmtId="0" fontId="0" fillId="35" borderId="22" xfId="43" applyNumberFormat="1" applyFont="1" applyFill="1" applyBorder="1" applyAlignment="1">
      <alignment horizontal="center" vertical="top" wrapText="1"/>
    </xf>
    <xf numFmtId="0" fontId="0" fillId="35" borderId="16" xfId="43" applyNumberFormat="1" applyFont="1" applyFill="1" applyBorder="1" applyAlignment="1">
      <alignment horizontal="center" vertical="top" wrapText="1"/>
    </xf>
    <xf numFmtId="0" fontId="0" fillId="35" borderId="23" xfId="43" applyNumberFormat="1" applyFont="1" applyFill="1" applyBorder="1" applyAlignment="1">
      <alignment horizontal="center" vertical="top" wrapText="1"/>
    </xf>
    <xf numFmtId="0" fontId="0" fillId="35" borderId="14" xfId="43" applyNumberFormat="1" applyFont="1" applyFill="1" applyBorder="1" applyAlignment="1">
      <alignment horizontal="center" vertical="top" wrapText="1"/>
    </xf>
    <xf numFmtId="0" fontId="0" fillId="35" borderId="15" xfId="43" applyNumberFormat="1" applyFont="1" applyFill="1" applyBorder="1" applyAlignment="1">
      <alignment horizontal="center" vertical="top" wrapText="1"/>
    </xf>
    <xf numFmtId="0" fontId="0" fillId="35" borderId="13"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3" xfId="0" applyFont="1" applyFill="1" applyBorder="1" applyAlignment="1">
      <alignment horizontal="center" vertical="top" wrapText="1"/>
    </xf>
    <xf numFmtId="0" fontId="0" fillId="35" borderId="15"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1;&#1072;&#1088;&#1080;&#1085;&#1086;&#1074;&#1072;\Desktop\&#1084;&#1086;&#1103;%20&#1087;&#1072;&#1087;&#1082;&#1072;\2019%20&#1075;&#1086;&#1076;\&#1062;&#1077;&#1085;&#1085;&#1099;&#1077;%20&#1073;&#1091;&#1084;&#1072;&#1075;&#1080;\&#1040;&#1083;&#1077;&#1082;&#1089;&#1072;&#1085;&#1076;&#1088;&#1080;&#1081;&#1089;&#1082;&#1086;&#1077;%202019%20&#1075;&#1086;&#1076;\&#1041;&#1072;&#1083;&#1072;&#1085;&#1089;%20%202018.&#1075;&#1086;&#1076;%20&#1040;&#1083;&#1077;&#1082;&#1089;&#1072;&#1085;&#1076;&#1088;&#1080;&#1081;&#1089;&#1082;&#1086;&#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ожение 2"/>
      <sheetName val="приложение 3"/>
      <sheetName val="приложение 4"/>
    </sheetNames>
    <sheetDataSet>
      <sheetData sheetId="0">
        <row r="8">
          <cell r="F8" t="str">
            <v>ОАО "Александрийское"</v>
          </cell>
        </row>
        <row r="9">
          <cell r="F9">
            <v>790281033</v>
          </cell>
          <cell r="W9" t="str">
            <v>январь</v>
          </cell>
        </row>
        <row r="10">
          <cell r="F10" t="str">
            <v>Разведение сельскохозяйственной птицы</v>
          </cell>
        </row>
        <row r="11">
          <cell r="F11" t="str">
            <v>Акционерное общество</v>
          </cell>
        </row>
        <row r="12">
          <cell r="F12" t="str">
            <v>Общее собрание акционеров</v>
          </cell>
        </row>
        <row r="13">
          <cell r="F13" t="str">
            <v>тыс.рублей</v>
          </cell>
        </row>
        <row r="14">
          <cell r="F14" t="str">
            <v>Могилевская обл. Шкловский р-он аг.Александрия</v>
          </cell>
        </row>
        <row r="98">
          <cell r="I98" t="str">
            <v>А.В.Кузьменко</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4"/>
  <sheetViews>
    <sheetView zoomScalePageLayoutView="0" workbookViewId="0" topLeftCell="A83">
      <selection activeCell="N91" sqref="N91:R91"/>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16384" width="9.140625" style="9" customWidth="1"/>
  </cols>
  <sheetData>
    <row r="1" s="1" customFormat="1" ht="6" customHeight="1"/>
    <row r="2" spans="2:19" s="6" customFormat="1" ht="6" customHeight="1">
      <c r="B2" s="2"/>
      <c r="C2" s="3"/>
      <c r="D2" s="3"/>
      <c r="E2" s="3"/>
      <c r="F2" s="3"/>
      <c r="G2" s="3"/>
      <c r="H2" s="4"/>
      <c r="I2" s="5"/>
      <c r="J2" s="5"/>
      <c r="K2" s="5"/>
      <c r="L2" s="5"/>
      <c r="M2" s="5"/>
      <c r="N2" s="5"/>
      <c r="O2" s="5"/>
      <c r="P2" s="5"/>
      <c r="Q2" s="5"/>
      <c r="R2" s="5"/>
      <c r="S2" s="5"/>
    </row>
    <row r="3" spans="2:19" s="6" customFormat="1" ht="74.25" customHeight="1">
      <c r="B3" s="5"/>
      <c r="C3" s="7"/>
      <c r="D3" s="7"/>
      <c r="E3" s="7"/>
      <c r="F3" s="7"/>
      <c r="G3" s="7"/>
      <c r="H3" s="5"/>
      <c r="I3" s="5"/>
      <c r="J3" s="5"/>
      <c r="K3" s="5"/>
      <c r="L3" s="190" t="s">
        <v>61</v>
      </c>
      <c r="M3" s="190"/>
      <c r="N3" s="190"/>
      <c r="O3" s="190"/>
      <c r="P3" s="190"/>
      <c r="Q3" s="190"/>
      <c r="R3" s="190"/>
      <c r="S3" s="5"/>
    </row>
    <row r="4" spans="2:19" s="6" customFormat="1" ht="10.5" customHeight="1">
      <c r="B4" s="5"/>
      <c r="C4" s="5"/>
      <c r="D4" s="5"/>
      <c r="E4" s="5"/>
      <c r="F4" s="5"/>
      <c r="G4" s="5"/>
      <c r="H4" s="5"/>
      <c r="I4" s="5"/>
      <c r="J4" s="5"/>
      <c r="K4" s="5"/>
      <c r="L4" s="5"/>
      <c r="M4" s="5"/>
      <c r="N4" s="5"/>
      <c r="O4" s="5"/>
      <c r="P4" s="5"/>
      <c r="Q4" s="5"/>
      <c r="R4" s="5"/>
      <c r="S4" s="5"/>
    </row>
    <row r="5" spans="2:22" ht="15" customHeight="1">
      <c r="B5" s="5"/>
      <c r="C5" s="213" t="s">
        <v>0</v>
      </c>
      <c r="D5" s="213"/>
      <c r="E5" s="213"/>
      <c r="F5" s="213"/>
      <c r="G5" s="213"/>
      <c r="H5" s="213"/>
      <c r="I5" s="213"/>
      <c r="J5" s="213"/>
      <c r="K5" s="213"/>
      <c r="L5" s="213"/>
      <c r="M5" s="213"/>
      <c r="N5" s="213"/>
      <c r="O5" s="213"/>
      <c r="P5" s="213"/>
      <c r="Q5" s="213"/>
      <c r="R5" s="213"/>
      <c r="S5" s="8"/>
      <c r="U5" s="211">
        <v>44197</v>
      </c>
      <c r="V5" s="211"/>
    </row>
    <row r="6" spans="2:23" ht="15">
      <c r="B6" s="8"/>
      <c r="C6" s="17"/>
      <c r="D6" s="17"/>
      <c r="E6" s="17"/>
      <c r="F6" s="27" t="s">
        <v>67</v>
      </c>
      <c r="G6" s="212">
        <v>44561</v>
      </c>
      <c r="H6" s="212"/>
      <c r="I6" s="212"/>
      <c r="J6" s="17"/>
      <c r="K6" s="17"/>
      <c r="L6" s="17"/>
      <c r="M6" s="17"/>
      <c r="N6" s="17"/>
      <c r="O6" s="18"/>
      <c r="P6" s="18"/>
      <c r="Q6" s="18"/>
      <c r="R6" s="18"/>
      <c r="S6" s="8"/>
      <c r="U6" s="211">
        <v>44287</v>
      </c>
      <c r="V6" s="211"/>
      <c r="W6" s="81"/>
    </row>
    <row r="7" spans="2:19" ht="10.5" customHeight="1">
      <c r="B7" s="8"/>
      <c r="C7" s="208"/>
      <c r="D7" s="214"/>
      <c r="E7" s="214"/>
      <c r="F7" s="214"/>
      <c r="G7" s="214"/>
      <c r="H7" s="214"/>
      <c r="I7" s="8"/>
      <c r="J7" s="8"/>
      <c r="K7" s="8"/>
      <c r="L7" s="8"/>
      <c r="M7" s="8"/>
      <c r="N7" s="8"/>
      <c r="O7" s="8"/>
      <c r="P7" s="8"/>
      <c r="Q7" s="8"/>
      <c r="R7" s="8"/>
      <c r="S7" s="8"/>
    </row>
    <row r="8" spans="2:25" ht="15" customHeight="1">
      <c r="B8" s="8"/>
      <c r="C8" s="138" t="s">
        <v>1</v>
      </c>
      <c r="D8" s="139"/>
      <c r="E8" s="140"/>
      <c r="F8" s="122" t="s">
        <v>185</v>
      </c>
      <c r="G8" s="123"/>
      <c r="H8" s="123"/>
      <c r="I8" s="123"/>
      <c r="J8" s="123"/>
      <c r="K8" s="123"/>
      <c r="L8" s="123"/>
      <c r="M8" s="123"/>
      <c r="N8" s="123"/>
      <c r="O8" s="123"/>
      <c r="P8" s="123"/>
      <c r="Q8" s="123"/>
      <c r="R8" s="124"/>
      <c r="S8" s="8"/>
      <c r="U8" s="82">
        <f>DAY(U5)</f>
        <v>1</v>
      </c>
      <c r="V8" s="82">
        <f>DAY(U6)</f>
        <v>1</v>
      </c>
      <c r="W8" s="83"/>
      <c r="X8" s="83"/>
      <c r="Y8" s="83"/>
    </row>
    <row r="9" spans="2:25" ht="15" customHeight="1">
      <c r="B9" s="8"/>
      <c r="C9" s="138" t="s">
        <v>2</v>
      </c>
      <c r="D9" s="139"/>
      <c r="E9" s="140"/>
      <c r="F9" s="215">
        <v>790281033</v>
      </c>
      <c r="G9" s="123"/>
      <c r="H9" s="123"/>
      <c r="I9" s="123"/>
      <c r="J9" s="123"/>
      <c r="K9" s="123"/>
      <c r="L9" s="123"/>
      <c r="M9" s="123"/>
      <c r="N9" s="123"/>
      <c r="O9" s="123"/>
      <c r="P9" s="123"/>
      <c r="Q9" s="123"/>
      <c r="R9" s="124"/>
      <c r="S9" s="8"/>
      <c r="U9" s="82">
        <f>MONTH(U5)</f>
        <v>1</v>
      </c>
      <c r="V9" s="82">
        <f>MONTH(U6)</f>
        <v>4</v>
      </c>
      <c r="W9" s="83" t="str">
        <f>IF(U9=1,"январь",IF(U9=2,"февраль",IF(U9=3,"март",IF(U9=4,"апрель",IF(U9=5,"май",IF(U9=6,"июнь",IF(U9=7,"июль",W10)))))))</f>
        <v>январь</v>
      </c>
      <c r="X9" s="83" t="str">
        <f>IF(V9=1,"январь",IF(V9=2,"февраль",IF(V9=3,"март",IF(V9=4,"апрель",IF(V9=5,"май",IF(V9=6,"июнь",IF(V9=7,"июль",X10)))))))</f>
        <v>апрель</v>
      </c>
      <c r="Y9" s="83"/>
    </row>
    <row r="10" spans="2:25" ht="15" customHeight="1">
      <c r="B10" s="8"/>
      <c r="C10" s="138" t="s">
        <v>3</v>
      </c>
      <c r="D10" s="139"/>
      <c r="E10" s="140"/>
      <c r="F10" s="122" t="s">
        <v>186</v>
      </c>
      <c r="G10" s="123"/>
      <c r="H10" s="123"/>
      <c r="I10" s="123"/>
      <c r="J10" s="123"/>
      <c r="K10" s="123"/>
      <c r="L10" s="123"/>
      <c r="M10" s="123"/>
      <c r="N10" s="123"/>
      <c r="O10" s="123"/>
      <c r="P10" s="123"/>
      <c r="Q10" s="123"/>
      <c r="R10" s="124"/>
      <c r="S10" s="8"/>
      <c r="U10" s="82">
        <f>YEAR(U5)</f>
        <v>2021</v>
      </c>
      <c r="V10" s="82">
        <f>YEAR(U6)</f>
        <v>2021</v>
      </c>
      <c r="W10" s="83">
        <f>IF(U9=8,"август",IF(U9=9,"сентябрь",IF(U9=10,"октябрь",IF(U9=11,"ноябрь",IF(U9=12,"декабрь",0)))))</f>
        <v>0</v>
      </c>
      <c r="X10" s="83">
        <f>IF(V9=8,"август",IF(V9=9,"сентябрь",IF(V9=10,"октябрь",IF(V9=11,"ноябрь",IF(V9=12,"декабрь",0)))))</f>
        <v>0</v>
      </c>
      <c r="Y10" s="83"/>
    </row>
    <row r="11" spans="2:25" ht="15" customHeight="1">
      <c r="B11" s="8"/>
      <c r="C11" s="138" t="s">
        <v>4</v>
      </c>
      <c r="D11" s="139"/>
      <c r="E11" s="140"/>
      <c r="F11" s="122" t="s">
        <v>187</v>
      </c>
      <c r="G11" s="123"/>
      <c r="H11" s="123"/>
      <c r="I11" s="123"/>
      <c r="J11" s="123"/>
      <c r="K11" s="123"/>
      <c r="L11" s="123"/>
      <c r="M11" s="123"/>
      <c r="N11" s="123"/>
      <c r="O11" s="123"/>
      <c r="P11" s="123"/>
      <c r="Q11" s="123"/>
      <c r="R11" s="124"/>
      <c r="S11" s="8"/>
      <c r="U11" s="82"/>
      <c r="V11" s="83"/>
      <c r="W11" s="83"/>
      <c r="X11" s="83"/>
      <c r="Y11" s="83"/>
    </row>
    <row r="12" spans="2:19" ht="15" customHeight="1">
      <c r="B12" s="8"/>
      <c r="C12" s="138" t="s">
        <v>5</v>
      </c>
      <c r="D12" s="139"/>
      <c r="E12" s="140"/>
      <c r="F12" s="122" t="s">
        <v>188</v>
      </c>
      <c r="G12" s="123"/>
      <c r="H12" s="123"/>
      <c r="I12" s="123"/>
      <c r="J12" s="123"/>
      <c r="K12" s="123"/>
      <c r="L12" s="123"/>
      <c r="M12" s="123"/>
      <c r="N12" s="123"/>
      <c r="O12" s="123"/>
      <c r="P12" s="123"/>
      <c r="Q12" s="123"/>
      <c r="R12" s="124"/>
      <c r="S12" s="8"/>
    </row>
    <row r="13" spans="2:19" ht="15" customHeight="1">
      <c r="B13" s="8"/>
      <c r="C13" s="138" t="s">
        <v>6</v>
      </c>
      <c r="D13" s="139"/>
      <c r="E13" s="140"/>
      <c r="F13" s="122" t="s">
        <v>184</v>
      </c>
      <c r="G13" s="123"/>
      <c r="H13" s="123"/>
      <c r="I13" s="123"/>
      <c r="J13" s="123"/>
      <c r="K13" s="123"/>
      <c r="L13" s="123"/>
      <c r="M13" s="123"/>
      <c r="N13" s="123"/>
      <c r="O13" s="123"/>
      <c r="P13" s="123"/>
      <c r="Q13" s="123"/>
      <c r="R13" s="124"/>
      <c r="S13" s="8"/>
    </row>
    <row r="14" spans="2:19" ht="15">
      <c r="B14" s="8"/>
      <c r="C14" s="138" t="s">
        <v>7</v>
      </c>
      <c r="D14" s="139"/>
      <c r="E14" s="140"/>
      <c r="F14" s="122" t="s">
        <v>189</v>
      </c>
      <c r="G14" s="123"/>
      <c r="H14" s="123"/>
      <c r="I14" s="123"/>
      <c r="J14" s="123"/>
      <c r="K14" s="123"/>
      <c r="L14" s="123"/>
      <c r="M14" s="123"/>
      <c r="N14" s="123"/>
      <c r="O14" s="123"/>
      <c r="P14" s="123"/>
      <c r="Q14" s="123"/>
      <c r="R14" s="124"/>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38" t="s">
        <v>8</v>
      </c>
      <c r="J16" s="139"/>
      <c r="K16" s="139"/>
      <c r="L16" s="139"/>
      <c r="M16" s="140"/>
      <c r="N16" s="205"/>
      <c r="O16" s="206"/>
      <c r="P16" s="206"/>
      <c r="Q16" s="206"/>
      <c r="R16" s="207"/>
      <c r="S16" s="8"/>
      <c r="U16" s="11"/>
    </row>
    <row r="17" spans="2:19" ht="15">
      <c r="B17" s="8"/>
      <c r="C17" s="10"/>
      <c r="D17" s="10"/>
      <c r="E17" s="10"/>
      <c r="F17" s="10"/>
      <c r="G17" s="10"/>
      <c r="H17" s="8"/>
      <c r="I17" s="138" t="s">
        <v>9</v>
      </c>
      <c r="J17" s="139"/>
      <c r="K17" s="139"/>
      <c r="L17" s="139"/>
      <c r="M17" s="140"/>
      <c r="N17" s="205"/>
      <c r="O17" s="206"/>
      <c r="P17" s="206"/>
      <c r="Q17" s="206"/>
      <c r="R17" s="207"/>
      <c r="S17" s="8"/>
    </row>
    <row r="18" spans="2:19" ht="15">
      <c r="B18" s="8"/>
      <c r="C18" s="10"/>
      <c r="D18" s="10"/>
      <c r="E18" s="10"/>
      <c r="F18" s="10"/>
      <c r="G18" s="10"/>
      <c r="H18" s="8"/>
      <c r="I18" s="138" t="s">
        <v>10</v>
      </c>
      <c r="J18" s="139"/>
      <c r="K18" s="139"/>
      <c r="L18" s="139"/>
      <c r="M18" s="140"/>
      <c r="N18" s="205"/>
      <c r="O18" s="206"/>
      <c r="P18" s="206"/>
      <c r="Q18" s="206"/>
      <c r="R18" s="207"/>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170" t="s">
        <v>11</v>
      </c>
      <c r="D20" s="171"/>
      <c r="E20" s="171"/>
      <c r="F20" s="171"/>
      <c r="G20" s="172"/>
      <c r="H20" s="176" t="s">
        <v>12</v>
      </c>
      <c r="I20" s="84" t="s">
        <v>62</v>
      </c>
      <c r="J20" s="202">
        <v>366</v>
      </c>
      <c r="K20" s="202"/>
      <c r="L20" s="202"/>
      <c r="M20" s="85"/>
      <c r="N20" s="86" t="s">
        <v>135</v>
      </c>
      <c r="O20" s="185">
        <f>DATE(YEAR(U5),MONTH(0),DAY(0))</f>
        <v>44196</v>
      </c>
      <c r="P20" s="185"/>
      <c r="Q20" s="185"/>
      <c r="R20" s="186"/>
      <c r="S20" s="8"/>
    </row>
    <row r="21" spans="2:19" ht="15">
      <c r="B21" s="8"/>
      <c r="C21" s="173"/>
      <c r="D21" s="174"/>
      <c r="E21" s="174"/>
      <c r="F21" s="174"/>
      <c r="G21" s="175"/>
      <c r="H21" s="177"/>
      <c r="I21" s="125">
        <f>U6</f>
        <v>44287</v>
      </c>
      <c r="J21" s="126"/>
      <c r="K21" s="126"/>
      <c r="L21" s="126"/>
      <c r="M21" s="127"/>
      <c r="N21" s="203"/>
      <c r="O21" s="204"/>
      <c r="P21" s="87"/>
      <c r="Q21" s="88"/>
      <c r="R21" s="89"/>
      <c r="S21" s="8"/>
    </row>
    <row r="22" spans="2:19" ht="15">
      <c r="B22" s="8"/>
      <c r="C22" s="178">
        <v>1</v>
      </c>
      <c r="D22" s="179"/>
      <c r="E22" s="179"/>
      <c r="F22" s="179"/>
      <c r="G22" s="180"/>
      <c r="H22" s="30">
        <v>2</v>
      </c>
      <c r="I22" s="178">
        <v>3</v>
      </c>
      <c r="J22" s="179"/>
      <c r="K22" s="179"/>
      <c r="L22" s="179"/>
      <c r="M22" s="180"/>
      <c r="N22" s="178">
        <v>4</v>
      </c>
      <c r="O22" s="179"/>
      <c r="P22" s="179"/>
      <c r="Q22" s="179"/>
      <c r="R22" s="180"/>
      <c r="S22" s="8"/>
    </row>
    <row r="23" spans="2:24" ht="15">
      <c r="B23" s="8"/>
      <c r="C23" s="160" t="s">
        <v>13</v>
      </c>
      <c r="D23" s="161"/>
      <c r="E23" s="161"/>
      <c r="F23" s="161"/>
      <c r="G23" s="161"/>
      <c r="H23" s="61"/>
      <c r="I23" s="209"/>
      <c r="J23" s="209"/>
      <c r="K23" s="209"/>
      <c r="L23" s="209"/>
      <c r="M23" s="209"/>
      <c r="N23" s="209"/>
      <c r="O23" s="209"/>
      <c r="P23" s="209"/>
      <c r="Q23" s="209"/>
      <c r="R23" s="210"/>
      <c r="S23" s="8"/>
      <c r="X23" s="13"/>
    </row>
    <row r="24" spans="2:21" ht="15">
      <c r="B24" s="8"/>
      <c r="C24" s="141" t="s">
        <v>14</v>
      </c>
      <c r="D24" s="142"/>
      <c r="E24" s="142"/>
      <c r="F24" s="142"/>
      <c r="G24" s="169"/>
      <c r="H24" s="15">
        <v>110</v>
      </c>
      <c r="I24" s="144">
        <v>417491</v>
      </c>
      <c r="J24" s="143"/>
      <c r="K24" s="143"/>
      <c r="L24" s="143"/>
      <c r="M24" s="145"/>
      <c r="N24" s="144">
        <v>419550</v>
      </c>
      <c r="O24" s="143"/>
      <c r="P24" s="143"/>
      <c r="Q24" s="143"/>
      <c r="R24" s="145"/>
      <c r="S24" s="8"/>
      <c r="U24" s="66" t="s">
        <v>137</v>
      </c>
    </row>
    <row r="25" spans="2:21" ht="15">
      <c r="B25" s="8"/>
      <c r="C25" s="138" t="s">
        <v>15</v>
      </c>
      <c r="D25" s="139"/>
      <c r="E25" s="139"/>
      <c r="F25" s="139"/>
      <c r="G25" s="140"/>
      <c r="H25" s="12">
        <v>120</v>
      </c>
      <c r="I25" s="135"/>
      <c r="J25" s="136"/>
      <c r="K25" s="136"/>
      <c r="L25" s="136"/>
      <c r="M25" s="137"/>
      <c r="N25" s="135">
        <v>0</v>
      </c>
      <c r="O25" s="136"/>
      <c r="P25" s="136"/>
      <c r="Q25" s="136"/>
      <c r="R25" s="137"/>
      <c r="S25" s="8"/>
      <c r="U25" s="66" t="s">
        <v>138</v>
      </c>
    </row>
    <row r="26" spans="2:21" ht="15">
      <c r="B26" s="8"/>
      <c r="C26" s="149" t="s">
        <v>16</v>
      </c>
      <c r="D26" s="150"/>
      <c r="E26" s="150"/>
      <c r="F26" s="150"/>
      <c r="G26" s="201"/>
      <c r="H26" s="14">
        <v>130</v>
      </c>
      <c r="I26" s="152">
        <f>SUM(I28:M30)</f>
        <v>1135</v>
      </c>
      <c r="J26" s="151"/>
      <c r="K26" s="151"/>
      <c r="L26" s="151"/>
      <c r="M26" s="151"/>
      <c r="N26" s="146">
        <f>SUM(N28:R30)</f>
        <v>1260</v>
      </c>
      <c r="O26" s="147"/>
      <c r="P26" s="147"/>
      <c r="Q26" s="147"/>
      <c r="R26" s="148"/>
      <c r="S26" s="8"/>
      <c r="U26" s="67" t="s">
        <v>139</v>
      </c>
    </row>
    <row r="27" spans="2:21" ht="15">
      <c r="B27" s="8"/>
      <c r="C27" s="149" t="s">
        <v>68</v>
      </c>
      <c r="D27" s="150"/>
      <c r="E27" s="150"/>
      <c r="F27" s="150"/>
      <c r="G27" s="150"/>
      <c r="H27" s="14"/>
      <c r="I27" s="151"/>
      <c r="J27" s="151"/>
      <c r="K27" s="151"/>
      <c r="L27" s="151"/>
      <c r="M27" s="151"/>
      <c r="N27" s="152"/>
      <c r="O27" s="151"/>
      <c r="P27" s="151"/>
      <c r="Q27" s="151"/>
      <c r="R27" s="153"/>
      <c r="S27" s="8"/>
      <c r="U27" s="68"/>
    </row>
    <row r="28" spans="2:21" ht="15">
      <c r="B28" s="8"/>
      <c r="C28" s="141" t="s">
        <v>69</v>
      </c>
      <c r="D28" s="142"/>
      <c r="E28" s="142"/>
      <c r="F28" s="142"/>
      <c r="G28" s="142"/>
      <c r="H28" s="15">
        <v>131</v>
      </c>
      <c r="I28" s="143"/>
      <c r="J28" s="143"/>
      <c r="K28" s="143"/>
      <c r="L28" s="143"/>
      <c r="M28" s="143"/>
      <c r="N28" s="144"/>
      <c r="O28" s="143"/>
      <c r="P28" s="143"/>
      <c r="Q28" s="143"/>
      <c r="R28" s="145"/>
      <c r="S28" s="8"/>
      <c r="U28" s="69"/>
    </row>
    <row r="29" spans="2:21" ht="15">
      <c r="B29" s="8"/>
      <c r="C29" s="141" t="s">
        <v>70</v>
      </c>
      <c r="D29" s="142"/>
      <c r="E29" s="142"/>
      <c r="F29" s="142"/>
      <c r="G29" s="169"/>
      <c r="H29" s="15">
        <v>132</v>
      </c>
      <c r="I29" s="144">
        <v>1135</v>
      </c>
      <c r="J29" s="143"/>
      <c r="K29" s="143"/>
      <c r="L29" s="143"/>
      <c r="M29" s="143"/>
      <c r="N29" s="144">
        <v>1260</v>
      </c>
      <c r="O29" s="143"/>
      <c r="P29" s="143"/>
      <c r="Q29" s="143"/>
      <c r="R29" s="145"/>
      <c r="S29" s="8"/>
      <c r="U29" s="69"/>
    </row>
    <row r="30" spans="2:21" ht="15">
      <c r="B30" s="8"/>
      <c r="C30" s="138" t="s">
        <v>71</v>
      </c>
      <c r="D30" s="139"/>
      <c r="E30" s="139"/>
      <c r="F30" s="139"/>
      <c r="G30" s="140"/>
      <c r="H30" s="12">
        <v>133</v>
      </c>
      <c r="I30" s="135">
        <v>0</v>
      </c>
      <c r="J30" s="136"/>
      <c r="K30" s="136"/>
      <c r="L30" s="136"/>
      <c r="M30" s="137"/>
      <c r="N30" s="135">
        <v>0</v>
      </c>
      <c r="O30" s="136"/>
      <c r="P30" s="136"/>
      <c r="Q30" s="136"/>
      <c r="R30" s="137"/>
      <c r="S30" s="8"/>
      <c r="U30" s="70"/>
    </row>
    <row r="31" spans="2:21" ht="15">
      <c r="B31" s="8"/>
      <c r="C31" s="138" t="s">
        <v>17</v>
      </c>
      <c r="D31" s="139"/>
      <c r="E31" s="139"/>
      <c r="F31" s="139"/>
      <c r="G31" s="140"/>
      <c r="H31" s="12">
        <v>140</v>
      </c>
      <c r="I31" s="135">
        <v>3409</v>
      </c>
      <c r="J31" s="136"/>
      <c r="K31" s="136"/>
      <c r="L31" s="136"/>
      <c r="M31" s="137"/>
      <c r="N31" s="135">
        <v>3591</v>
      </c>
      <c r="O31" s="136"/>
      <c r="P31" s="136"/>
      <c r="Q31" s="136"/>
      <c r="R31" s="137"/>
      <c r="S31" s="8"/>
      <c r="U31" s="66" t="s">
        <v>140</v>
      </c>
    </row>
    <row r="32" spans="2:21" ht="15">
      <c r="B32" s="8"/>
      <c r="C32" s="138" t="s">
        <v>18</v>
      </c>
      <c r="D32" s="139"/>
      <c r="E32" s="139"/>
      <c r="F32" s="139"/>
      <c r="G32" s="140"/>
      <c r="H32" s="12">
        <v>150</v>
      </c>
      <c r="I32" s="135">
        <v>399</v>
      </c>
      <c r="J32" s="136"/>
      <c r="K32" s="136"/>
      <c r="L32" s="136"/>
      <c r="M32" s="137"/>
      <c r="N32" s="135">
        <v>609</v>
      </c>
      <c r="O32" s="136"/>
      <c r="P32" s="136"/>
      <c r="Q32" s="136"/>
      <c r="R32" s="137"/>
      <c r="S32" s="8"/>
      <c r="U32" s="66" t="s">
        <v>141</v>
      </c>
    </row>
    <row r="33" spans="2:21" ht="15">
      <c r="B33" s="8"/>
      <c r="C33" s="138" t="s">
        <v>19</v>
      </c>
      <c r="D33" s="139"/>
      <c r="E33" s="139"/>
      <c r="F33" s="139"/>
      <c r="G33" s="140"/>
      <c r="H33" s="12">
        <v>160</v>
      </c>
      <c r="I33" s="135" t="s">
        <v>136</v>
      </c>
      <c r="J33" s="136"/>
      <c r="K33" s="136"/>
      <c r="L33" s="136"/>
      <c r="M33" s="137"/>
      <c r="N33" s="135" t="s">
        <v>136</v>
      </c>
      <c r="O33" s="136"/>
      <c r="P33" s="136"/>
      <c r="Q33" s="136"/>
      <c r="R33" s="137"/>
      <c r="S33" s="8"/>
      <c r="U33" s="66" t="s">
        <v>142</v>
      </c>
    </row>
    <row r="34" spans="2:22" ht="15">
      <c r="B34" s="8"/>
      <c r="C34" s="138" t="s">
        <v>20</v>
      </c>
      <c r="D34" s="139"/>
      <c r="E34" s="139"/>
      <c r="F34" s="139"/>
      <c r="G34" s="140"/>
      <c r="H34" s="12">
        <v>170</v>
      </c>
      <c r="I34" s="135">
        <v>1283</v>
      </c>
      <c r="J34" s="136"/>
      <c r="K34" s="136"/>
      <c r="L34" s="136"/>
      <c r="M34" s="137"/>
      <c r="N34" s="135">
        <v>1448</v>
      </c>
      <c r="O34" s="136"/>
      <c r="P34" s="136"/>
      <c r="Q34" s="136"/>
      <c r="R34" s="137"/>
      <c r="S34" s="8"/>
      <c r="U34" s="66" t="s">
        <v>143</v>
      </c>
      <c r="V34" s="66" t="s">
        <v>144</v>
      </c>
    </row>
    <row r="35" spans="2:21" ht="15">
      <c r="B35" s="8"/>
      <c r="C35" s="138" t="s">
        <v>21</v>
      </c>
      <c r="D35" s="139"/>
      <c r="E35" s="139"/>
      <c r="F35" s="139"/>
      <c r="G35" s="140"/>
      <c r="H35" s="12">
        <v>180</v>
      </c>
      <c r="I35" s="135"/>
      <c r="J35" s="136"/>
      <c r="K35" s="136"/>
      <c r="L35" s="136"/>
      <c r="M35" s="137"/>
      <c r="N35" s="135"/>
      <c r="O35" s="136"/>
      <c r="P35" s="136"/>
      <c r="Q35" s="136"/>
      <c r="R35" s="137"/>
      <c r="S35" s="8"/>
      <c r="U35" s="67" t="s">
        <v>145</v>
      </c>
    </row>
    <row r="36" spans="2:21" s="29" customFormat="1" ht="15.75">
      <c r="B36" s="28"/>
      <c r="C36" s="195" t="s">
        <v>22</v>
      </c>
      <c r="D36" s="196"/>
      <c r="E36" s="196"/>
      <c r="F36" s="196"/>
      <c r="G36" s="197"/>
      <c r="H36" s="62">
        <v>190</v>
      </c>
      <c r="I36" s="198">
        <f>SUM(I24:M26,I31:M35)</f>
        <v>423717</v>
      </c>
      <c r="J36" s="199"/>
      <c r="K36" s="199"/>
      <c r="L36" s="199"/>
      <c r="M36" s="200"/>
      <c r="N36" s="198">
        <f>SUM(N24:R26,N31:R35)</f>
        <v>426458</v>
      </c>
      <c r="O36" s="199"/>
      <c r="P36" s="199"/>
      <c r="Q36" s="199"/>
      <c r="R36" s="200"/>
      <c r="S36" s="28"/>
      <c r="U36" s="68"/>
    </row>
    <row r="37" spans="2:21" ht="15">
      <c r="B37" s="8"/>
      <c r="C37" s="160" t="s">
        <v>23</v>
      </c>
      <c r="D37" s="161"/>
      <c r="E37" s="161"/>
      <c r="F37" s="161"/>
      <c r="G37" s="161"/>
      <c r="H37" s="63"/>
      <c r="I37" s="162"/>
      <c r="J37" s="162"/>
      <c r="K37" s="162"/>
      <c r="L37" s="162"/>
      <c r="M37" s="162"/>
      <c r="N37" s="162"/>
      <c r="O37" s="162"/>
      <c r="P37" s="162"/>
      <c r="Q37" s="162"/>
      <c r="R37" s="163"/>
      <c r="S37" s="8"/>
      <c r="U37" s="70"/>
    </row>
    <row r="38" spans="2:21" ht="15">
      <c r="B38" s="8"/>
      <c r="C38" s="141" t="s">
        <v>24</v>
      </c>
      <c r="D38" s="142"/>
      <c r="E38" s="142"/>
      <c r="F38" s="142"/>
      <c r="G38" s="169"/>
      <c r="H38" s="15">
        <v>210</v>
      </c>
      <c r="I38" s="192">
        <f>SUM(I40:M45)</f>
        <v>85243</v>
      </c>
      <c r="J38" s="193"/>
      <c r="K38" s="193"/>
      <c r="L38" s="193"/>
      <c r="M38" s="194"/>
      <c r="N38" s="192">
        <f>SUM(N40:R45)</f>
        <v>73962</v>
      </c>
      <c r="O38" s="193"/>
      <c r="P38" s="193"/>
      <c r="Q38" s="193"/>
      <c r="R38" s="194"/>
      <c r="S38" s="8"/>
      <c r="U38" s="66"/>
    </row>
    <row r="39" spans="2:21" ht="15" customHeight="1">
      <c r="B39" s="8"/>
      <c r="C39" s="149" t="s">
        <v>68</v>
      </c>
      <c r="D39" s="150"/>
      <c r="E39" s="150"/>
      <c r="F39" s="150"/>
      <c r="G39" s="150"/>
      <c r="H39" s="14"/>
      <c r="I39" s="151"/>
      <c r="J39" s="151"/>
      <c r="K39" s="151"/>
      <c r="L39" s="151"/>
      <c r="M39" s="151"/>
      <c r="N39" s="152"/>
      <c r="O39" s="151"/>
      <c r="P39" s="151"/>
      <c r="Q39" s="151"/>
      <c r="R39" s="153"/>
      <c r="S39" s="8"/>
      <c r="U39" s="71"/>
    </row>
    <row r="40" spans="2:21" ht="15" customHeight="1">
      <c r="B40" s="8"/>
      <c r="C40" s="141" t="s">
        <v>73</v>
      </c>
      <c r="D40" s="142"/>
      <c r="E40" s="142"/>
      <c r="F40" s="142"/>
      <c r="G40" s="142"/>
      <c r="H40" s="15">
        <v>211</v>
      </c>
      <c r="I40" s="143">
        <v>25175</v>
      </c>
      <c r="J40" s="143"/>
      <c r="K40" s="143"/>
      <c r="L40" s="143"/>
      <c r="M40" s="143"/>
      <c r="N40" s="144">
        <v>26318</v>
      </c>
      <c r="O40" s="143"/>
      <c r="P40" s="143"/>
      <c r="Q40" s="143"/>
      <c r="R40" s="145"/>
      <c r="S40" s="8"/>
      <c r="U40" s="72" t="s">
        <v>146</v>
      </c>
    </row>
    <row r="41" spans="2:21" ht="15">
      <c r="B41" s="8"/>
      <c r="C41" s="138" t="s">
        <v>72</v>
      </c>
      <c r="D41" s="139"/>
      <c r="E41" s="139"/>
      <c r="F41" s="139"/>
      <c r="G41" s="140"/>
      <c r="H41" s="12">
        <v>212</v>
      </c>
      <c r="I41" s="135">
        <v>40450</v>
      </c>
      <c r="J41" s="136"/>
      <c r="K41" s="136"/>
      <c r="L41" s="136"/>
      <c r="M41" s="137"/>
      <c r="N41" s="135">
        <v>37664</v>
      </c>
      <c r="O41" s="136"/>
      <c r="P41" s="136"/>
      <c r="Q41" s="136"/>
      <c r="R41" s="137"/>
      <c r="S41" s="8"/>
      <c r="U41" s="66" t="s">
        <v>147</v>
      </c>
    </row>
    <row r="42" spans="2:21" ht="15">
      <c r="B42" s="8"/>
      <c r="C42" s="138" t="s">
        <v>74</v>
      </c>
      <c r="D42" s="139"/>
      <c r="E42" s="139"/>
      <c r="F42" s="139"/>
      <c r="G42" s="140"/>
      <c r="H42" s="12">
        <v>213</v>
      </c>
      <c r="I42" s="135">
        <v>16966</v>
      </c>
      <c r="J42" s="136"/>
      <c r="K42" s="136"/>
      <c r="L42" s="136"/>
      <c r="M42" s="137"/>
      <c r="N42" s="135">
        <v>7242</v>
      </c>
      <c r="O42" s="136"/>
      <c r="P42" s="136"/>
      <c r="Q42" s="136"/>
      <c r="R42" s="137"/>
      <c r="S42" s="8"/>
      <c r="U42" s="66" t="s">
        <v>148</v>
      </c>
    </row>
    <row r="43" spans="2:22" ht="15">
      <c r="B43" s="8"/>
      <c r="C43" s="138" t="s">
        <v>75</v>
      </c>
      <c r="D43" s="139"/>
      <c r="E43" s="139"/>
      <c r="F43" s="139"/>
      <c r="G43" s="140"/>
      <c r="H43" s="12">
        <v>214</v>
      </c>
      <c r="I43" s="135">
        <v>2652</v>
      </c>
      <c r="J43" s="136"/>
      <c r="K43" s="136"/>
      <c r="L43" s="136"/>
      <c r="M43" s="137"/>
      <c r="N43" s="135">
        <v>2738</v>
      </c>
      <c r="O43" s="136"/>
      <c r="P43" s="136"/>
      <c r="Q43" s="136"/>
      <c r="R43" s="137"/>
      <c r="S43" s="8"/>
      <c r="U43" s="66" t="s">
        <v>150</v>
      </c>
      <c r="V43" s="66" t="s">
        <v>149</v>
      </c>
    </row>
    <row r="44" spans="2:21" ht="15">
      <c r="B44" s="8"/>
      <c r="C44" s="138" t="s">
        <v>76</v>
      </c>
      <c r="D44" s="139"/>
      <c r="E44" s="139"/>
      <c r="F44" s="139"/>
      <c r="G44" s="140"/>
      <c r="H44" s="12">
        <v>215</v>
      </c>
      <c r="I44" s="135"/>
      <c r="J44" s="136"/>
      <c r="K44" s="136"/>
      <c r="L44" s="136"/>
      <c r="M44" s="137"/>
      <c r="N44" s="191" t="s">
        <v>136</v>
      </c>
      <c r="O44" s="136"/>
      <c r="P44" s="136"/>
      <c r="Q44" s="136"/>
      <c r="R44" s="137"/>
      <c r="S44" s="8"/>
      <c r="U44" s="66" t="s">
        <v>151</v>
      </c>
    </row>
    <row r="45" spans="2:21" ht="15">
      <c r="B45" s="8"/>
      <c r="C45" s="138" t="s">
        <v>77</v>
      </c>
      <c r="D45" s="139"/>
      <c r="E45" s="139"/>
      <c r="F45" s="139"/>
      <c r="G45" s="140"/>
      <c r="H45" s="12">
        <v>216</v>
      </c>
      <c r="I45" s="135">
        <v>0</v>
      </c>
      <c r="J45" s="136"/>
      <c r="K45" s="136"/>
      <c r="L45" s="136"/>
      <c r="M45" s="137"/>
      <c r="N45" s="135">
        <v>0</v>
      </c>
      <c r="O45" s="136"/>
      <c r="P45" s="136"/>
      <c r="Q45" s="136"/>
      <c r="R45" s="137"/>
      <c r="S45" s="8"/>
      <c r="U45" s="67"/>
    </row>
    <row r="46" spans="2:21" ht="15">
      <c r="B46" s="8"/>
      <c r="C46" s="138" t="s">
        <v>25</v>
      </c>
      <c r="D46" s="139"/>
      <c r="E46" s="139"/>
      <c r="F46" s="139"/>
      <c r="G46" s="140"/>
      <c r="H46" s="12">
        <v>220</v>
      </c>
      <c r="I46" s="135">
        <v>0</v>
      </c>
      <c r="J46" s="136"/>
      <c r="K46" s="136"/>
      <c r="L46" s="136"/>
      <c r="M46" s="137"/>
      <c r="N46" s="135">
        <v>0</v>
      </c>
      <c r="O46" s="136"/>
      <c r="P46" s="136"/>
      <c r="Q46" s="136"/>
      <c r="R46" s="137"/>
      <c r="S46" s="8"/>
      <c r="U46" s="66" t="s">
        <v>152</v>
      </c>
    </row>
    <row r="47" spans="2:21" ht="15">
      <c r="B47" s="8"/>
      <c r="C47" s="138" t="s">
        <v>26</v>
      </c>
      <c r="D47" s="139"/>
      <c r="E47" s="139"/>
      <c r="F47" s="139"/>
      <c r="G47" s="140"/>
      <c r="H47" s="12">
        <v>230</v>
      </c>
      <c r="I47" s="135">
        <v>6364</v>
      </c>
      <c r="J47" s="136"/>
      <c r="K47" s="136"/>
      <c r="L47" s="136"/>
      <c r="M47" s="137"/>
      <c r="N47" s="135">
        <v>4659</v>
      </c>
      <c r="O47" s="136"/>
      <c r="P47" s="136"/>
      <c r="Q47" s="136"/>
      <c r="R47" s="137"/>
      <c r="S47" s="8"/>
      <c r="U47" s="67" t="s">
        <v>145</v>
      </c>
    </row>
    <row r="48" spans="2:21" ht="30" customHeight="1">
      <c r="B48" s="8"/>
      <c r="C48" s="138" t="s">
        <v>27</v>
      </c>
      <c r="D48" s="139"/>
      <c r="E48" s="139"/>
      <c r="F48" s="139"/>
      <c r="G48" s="140"/>
      <c r="H48" s="12">
        <v>240</v>
      </c>
      <c r="I48" s="135">
        <v>1005</v>
      </c>
      <c r="J48" s="136"/>
      <c r="K48" s="136"/>
      <c r="L48" s="136"/>
      <c r="M48" s="137"/>
      <c r="N48" s="135">
        <v>911</v>
      </c>
      <c r="O48" s="136"/>
      <c r="P48" s="136"/>
      <c r="Q48" s="136"/>
      <c r="R48" s="137"/>
      <c r="S48" s="8"/>
      <c r="U48" s="66" t="s">
        <v>153</v>
      </c>
    </row>
    <row r="49" spans="2:22" ht="15">
      <c r="B49" s="8"/>
      <c r="C49" s="138" t="s">
        <v>28</v>
      </c>
      <c r="D49" s="139"/>
      <c r="E49" s="139"/>
      <c r="F49" s="139"/>
      <c r="G49" s="140"/>
      <c r="H49" s="12">
        <v>250</v>
      </c>
      <c r="I49" s="135">
        <v>14402</v>
      </c>
      <c r="J49" s="136"/>
      <c r="K49" s="136"/>
      <c r="L49" s="136"/>
      <c r="M49" s="137"/>
      <c r="N49" s="135">
        <v>9548</v>
      </c>
      <c r="O49" s="136"/>
      <c r="P49" s="136"/>
      <c r="Q49" s="136"/>
      <c r="R49" s="137"/>
      <c r="S49" s="8"/>
      <c r="U49" s="66" t="s">
        <v>143</v>
      </c>
      <c r="V49" s="66" t="s">
        <v>144</v>
      </c>
    </row>
    <row r="50" spans="2:22" ht="15">
      <c r="B50" s="8"/>
      <c r="C50" s="138" t="s">
        <v>29</v>
      </c>
      <c r="D50" s="139"/>
      <c r="E50" s="139"/>
      <c r="F50" s="139"/>
      <c r="G50" s="140"/>
      <c r="H50" s="12">
        <v>260</v>
      </c>
      <c r="I50" s="135">
        <v>68</v>
      </c>
      <c r="J50" s="136"/>
      <c r="K50" s="136"/>
      <c r="L50" s="136"/>
      <c r="M50" s="137"/>
      <c r="N50" s="135">
        <v>63</v>
      </c>
      <c r="O50" s="136"/>
      <c r="P50" s="136"/>
      <c r="Q50" s="136"/>
      <c r="R50" s="137"/>
      <c r="S50" s="8">
        <v>22</v>
      </c>
      <c r="U50" s="66" t="s">
        <v>154</v>
      </c>
      <c r="V50" s="66" t="s">
        <v>155</v>
      </c>
    </row>
    <row r="51" spans="2:22" ht="15">
      <c r="B51" s="8"/>
      <c r="C51" s="138" t="s">
        <v>30</v>
      </c>
      <c r="D51" s="139"/>
      <c r="E51" s="139"/>
      <c r="F51" s="139"/>
      <c r="G51" s="140"/>
      <c r="H51" s="12">
        <v>270</v>
      </c>
      <c r="I51" s="135">
        <v>24</v>
      </c>
      <c r="J51" s="136"/>
      <c r="K51" s="136"/>
      <c r="L51" s="136"/>
      <c r="M51" s="137"/>
      <c r="N51" s="135">
        <v>48</v>
      </c>
      <c r="O51" s="136"/>
      <c r="P51" s="136"/>
      <c r="Q51" s="136"/>
      <c r="R51" s="137"/>
      <c r="S51" s="8"/>
      <c r="U51" s="120" t="s">
        <v>156</v>
      </c>
      <c r="V51" s="121"/>
    </row>
    <row r="52" spans="2:21" ht="15">
      <c r="B52" s="8"/>
      <c r="C52" s="138" t="s">
        <v>31</v>
      </c>
      <c r="D52" s="139"/>
      <c r="E52" s="139"/>
      <c r="F52" s="139"/>
      <c r="G52" s="140"/>
      <c r="H52" s="12">
        <v>280</v>
      </c>
      <c r="I52" s="135">
        <v>170</v>
      </c>
      <c r="J52" s="136"/>
      <c r="K52" s="136"/>
      <c r="L52" s="136"/>
      <c r="M52" s="137"/>
      <c r="N52" s="135">
        <v>48</v>
      </c>
      <c r="O52" s="136"/>
      <c r="P52" s="136"/>
      <c r="Q52" s="136"/>
      <c r="R52" s="137"/>
      <c r="S52" s="8"/>
      <c r="U52" s="67" t="s">
        <v>157</v>
      </c>
    </row>
    <row r="53" spans="2:21" s="29" customFormat="1" ht="15.75">
      <c r="B53" s="28"/>
      <c r="C53" s="130" t="s">
        <v>32</v>
      </c>
      <c r="D53" s="130"/>
      <c r="E53" s="130"/>
      <c r="F53" s="130"/>
      <c r="G53" s="130"/>
      <c r="H53" s="64">
        <v>290</v>
      </c>
      <c r="I53" s="131">
        <f>SUM(I38,I46:M52)</f>
        <v>107276</v>
      </c>
      <c r="J53" s="131"/>
      <c r="K53" s="131"/>
      <c r="L53" s="131"/>
      <c r="M53" s="131"/>
      <c r="N53" s="131">
        <f>SUM(N38,N46:R52)</f>
        <v>89239</v>
      </c>
      <c r="O53" s="131"/>
      <c r="P53" s="131"/>
      <c r="Q53" s="131"/>
      <c r="R53" s="131"/>
      <c r="S53" s="28"/>
      <c r="U53" s="32" t="str">
        <f>IF(I54-I96=0," ",IF(U54&lt;0,CONCATENATE("Актив баланса на начало отчетного периода меньше пассива на ",-U54," млн.руб."),CONCATENATE("Актив баланса на начало отчетного периода превышает пассив на ",U54," млн.руб.")))</f>
        <v> </v>
      </c>
    </row>
    <row r="54" spans="2:22" s="29" customFormat="1" ht="15.75">
      <c r="B54" s="28"/>
      <c r="C54" s="130" t="s">
        <v>33</v>
      </c>
      <c r="D54" s="130"/>
      <c r="E54" s="130"/>
      <c r="F54" s="130"/>
      <c r="G54" s="130"/>
      <c r="H54" s="64">
        <v>300</v>
      </c>
      <c r="I54" s="131">
        <f>I36+I53</f>
        <v>530993</v>
      </c>
      <c r="J54" s="131"/>
      <c r="K54" s="131"/>
      <c r="L54" s="131"/>
      <c r="M54" s="131"/>
      <c r="N54" s="131">
        <f>N36+N53</f>
        <v>515697</v>
      </c>
      <c r="O54" s="131"/>
      <c r="P54" s="131"/>
      <c r="Q54" s="131"/>
      <c r="R54" s="131"/>
      <c r="S54" s="28"/>
      <c r="U54" s="65">
        <f>IF(ABS(I54-I96)&gt;0,I54-I96,0)</f>
        <v>0</v>
      </c>
      <c r="V54" s="65">
        <f>IF(ABS(N54-N96)&gt;0,N54-N96,0)</f>
        <v>0</v>
      </c>
    </row>
    <row r="55" spans="2:22" ht="15">
      <c r="B55" s="8"/>
      <c r="C55" s="20"/>
      <c r="D55" s="20"/>
      <c r="E55" s="20"/>
      <c r="F55" s="20"/>
      <c r="G55" s="20"/>
      <c r="H55" s="21"/>
      <c r="I55" s="22"/>
      <c r="J55" s="22"/>
      <c r="K55" s="22"/>
      <c r="L55" s="22"/>
      <c r="M55" s="22"/>
      <c r="N55" s="22"/>
      <c r="O55" s="22"/>
      <c r="P55" s="22"/>
      <c r="Q55" s="22"/>
      <c r="R55" s="22"/>
      <c r="S55" s="8"/>
      <c r="V55" s="33" t="str">
        <f>IF(N54-N96=0," ",IF(V54&lt;0,CONCATENATE("Актив баланса на конец отчетного периода меньше пассива на ",-V54," млн.руб."),CONCATENATE("Актив баланса на конец отчетного периода превышает пассив на ",V54," млн.руб.")))</f>
        <v> </v>
      </c>
    </row>
    <row r="56" spans="2:19" ht="15">
      <c r="B56" s="8"/>
      <c r="C56" s="208"/>
      <c r="D56" s="208"/>
      <c r="E56" s="208"/>
      <c r="F56" s="208"/>
      <c r="G56" s="208"/>
      <c r="H56" s="208"/>
      <c r="I56" s="208"/>
      <c r="J56" s="208"/>
      <c r="K56" s="208"/>
      <c r="L56" s="208"/>
      <c r="M56" s="208"/>
      <c r="N56" s="208"/>
      <c r="O56" s="19"/>
      <c r="P56" s="19"/>
      <c r="Q56" s="19"/>
      <c r="R56" s="19"/>
      <c r="S56" s="8"/>
    </row>
    <row r="57" spans="2:19" ht="15" customHeight="1">
      <c r="B57" s="8"/>
      <c r="C57" s="170" t="s">
        <v>34</v>
      </c>
      <c r="D57" s="171"/>
      <c r="E57" s="171"/>
      <c r="F57" s="171"/>
      <c r="G57" s="172"/>
      <c r="H57" s="176" t="s">
        <v>12</v>
      </c>
      <c r="I57" s="31" t="s">
        <v>62</v>
      </c>
      <c r="J57" s="181" t="s">
        <v>307</v>
      </c>
      <c r="K57" s="182"/>
      <c r="L57" s="182"/>
      <c r="M57" s="50"/>
      <c r="N57" s="49" t="s">
        <v>135</v>
      </c>
      <c r="O57" s="185">
        <f>DATE(YEAR(U5),MONTH(0),DAY(0))</f>
        <v>44196</v>
      </c>
      <c r="P57" s="185"/>
      <c r="Q57" s="185"/>
      <c r="R57" s="186"/>
      <c r="S57" s="8"/>
    </row>
    <row r="58" spans="2:19" ht="15">
      <c r="B58" s="8"/>
      <c r="C58" s="173">
        <v>1</v>
      </c>
      <c r="D58" s="174"/>
      <c r="E58" s="174"/>
      <c r="F58" s="174"/>
      <c r="G58" s="175"/>
      <c r="H58" s="177"/>
      <c r="I58" s="187">
        <f>U6</f>
        <v>44287</v>
      </c>
      <c r="J58" s="188"/>
      <c r="K58" s="188"/>
      <c r="L58" s="188"/>
      <c r="M58" s="189"/>
      <c r="N58" s="183"/>
      <c r="O58" s="184"/>
      <c r="P58" s="46"/>
      <c r="Q58" s="47"/>
      <c r="R58" s="48"/>
      <c r="S58" s="8"/>
    </row>
    <row r="59" spans="2:19" ht="15">
      <c r="B59" s="8"/>
      <c r="C59" s="178">
        <v>1</v>
      </c>
      <c r="D59" s="179"/>
      <c r="E59" s="179"/>
      <c r="F59" s="179"/>
      <c r="G59" s="180"/>
      <c r="H59" s="30">
        <v>2</v>
      </c>
      <c r="I59" s="178">
        <v>3</v>
      </c>
      <c r="J59" s="179"/>
      <c r="K59" s="179"/>
      <c r="L59" s="179"/>
      <c r="M59" s="180"/>
      <c r="N59" s="178">
        <v>4</v>
      </c>
      <c r="O59" s="179"/>
      <c r="P59" s="179"/>
      <c r="Q59" s="179"/>
      <c r="R59" s="180"/>
      <c r="S59" s="8"/>
    </row>
    <row r="60" spans="2:19" ht="15">
      <c r="B60" s="8"/>
      <c r="C60" s="160" t="s">
        <v>35</v>
      </c>
      <c r="D60" s="161"/>
      <c r="E60" s="161"/>
      <c r="F60" s="161"/>
      <c r="G60" s="161"/>
      <c r="H60" s="63"/>
      <c r="I60" s="167"/>
      <c r="J60" s="167"/>
      <c r="K60" s="167"/>
      <c r="L60" s="167"/>
      <c r="M60" s="167"/>
      <c r="N60" s="167"/>
      <c r="O60" s="167"/>
      <c r="P60" s="167"/>
      <c r="Q60" s="167"/>
      <c r="R60" s="168"/>
      <c r="S60" s="8"/>
    </row>
    <row r="61" spans="2:21" ht="15" customHeight="1">
      <c r="B61" s="8"/>
      <c r="C61" s="141" t="s">
        <v>36</v>
      </c>
      <c r="D61" s="142"/>
      <c r="E61" s="142"/>
      <c r="F61" s="142"/>
      <c r="G61" s="169"/>
      <c r="H61" s="15">
        <v>410</v>
      </c>
      <c r="I61" s="144">
        <v>101926</v>
      </c>
      <c r="J61" s="143"/>
      <c r="K61" s="143"/>
      <c r="L61" s="143"/>
      <c r="M61" s="145"/>
      <c r="N61" s="144">
        <v>101926</v>
      </c>
      <c r="O61" s="143"/>
      <c r="P61" s="143"/>
      <c r="Q61" s="143"/>
      <c r="R61" s="145"/>
      <c r="S61" s="8"/>
      <c r="U61" s="66" t="s">
        <v>158</v>
      </c>
    </row>
    <row r="62" spans="2:27" ht="15" customHeight="1">
      <c r="B62" s="8"/>
      <c r="C62" s="138" t="s">
        <v>37</v>
      </c>
      <c r="D62" s="139"/>
      <c r="E62" s="139"/>
      <c r="F62" s="139"/>
      <c r="G62" s="140"/>
      <c r="H62" s="12">
        <v>420</v>
      </c>
      <c r="I62" s="164">
        <v>0</v>
      </c>
      <c r="J62" s="165"/>
      <c r="K62" s="165"/>
      <c r="L62" s="165"/>
      <c r="M62" s="166"/>
      <c r="N62" s="164">
        <v>0</v>
      </c>
      <c r="O62" s="165"/>
      <c r="P62" s="165"/>
      <c r="Q62" s="165"/>
      <c r="R62" s="166"/>
      <c r="S62" s="8"/>
      <c r="U62" s="66" t="s">
        <v>159</v>
      </c>
      <c r="V62" s="73"/>
      <c r="W62" s="73"/>
      <c r="X62" s="73"/>
      <c r="Y62" s="73"/>
      <c r="Z62" s="73"/>
      <c r="AA62" s="73"/>
    </row>
    <row r="63" spans="2:27" ht="15">
      <c r="B63" s="8"/>
      <c r="C63" s="138" t="s">
        <v>38</v>
      </c>
      <c r="D63" s="139"/>
      <c r="E63" s="139"/>
      <c r="F63" s="139"/>
      <c r="G63" s="140"/>
      <c r="H63" s="12">
        <v>430</v>
      </c>
      <c r="I63" s="164">
        <v>0</v>
      </c>
      <c r="J63" s="165"/>
      <c r="K63" s="165"/>
      <c r="L63" s="165"/>
      <c r="M63" s="166"/>
      <c r="N63" s="164">
        <v>0</v>
      </c>
      <c r="O63" s="165"/>
      <c r="P63" s="165"/>
      <c r="Q63" s="165"/>
      <c r="R63" s="166"/>
      <c r="S63" s="8"/>
      <c r="U63" s="67" t="s">
        <v>160</v>
      </c>
      <c r="V63" s="73"/>
      <c r="W63" s="73"/>
      <c r="X63" s="73"/>
      <c r="Y63" s="73"/>
      <c r="Z63" s="73"/>
      <c r="AA63" s="73"/>
    </row>
    <row r="64" spans="2:27" ht="15">
      <c r="B64" s="8"/>
      <c r="C64" s="138" t="s">
        <v>39</v>
      </c>
      <c r="D64" s="139"/>
      <c r="E64" s="139"/>
      <c r="F64" s="139"/>
      <c r="G64" s="140"/>
      <c r="H64" s="12">
        <v>440</v>
      </c>
      <c r="I64" s="135">
        <v>3629</v>
      </c>
      <c r="J64" s="136"/>
      <c r="K64" s="136"/>
      <c r="L64" s="136"/>
      <c r="M64" s="137"/>
      <c r="N64" s="135">
        <v>3629</v>
      </c>
      <c r="O64" s="136"/>
      <c r="P64" s="136"/>
      <c r="Q64" s="136"/>
      <c r="R64" s="137"/>
      <c r="S64" s="8"/>
      <c r="U64" s="66" t="s">
        <v>161</v>
      </c>
      <c r="V64" s="73"/>
      <c r="W64" s="73"/>
      <c r="X64" s="73"/>
      <c r="Y64" s="73"/>
      <c r="Z64" s="73"/>
      <c r="AA64" s="73"/>
    </row>
    <row r="65" spans="2:27" ht="15">
      <c r="B65" s="8"/>
      <c r="C65" s="138" t="s">
        <v>40</v>
      </c>
      <c r="D65" s="139"/>
      <c r="E65" s="139"/>
      <c r="F65" s="139"/>
      <c r="G65" s="140"/>
      <c r="H65" s="12">
        <v>450</v>
      </c>
      <c r="I65" s="135">
        <v>136968</v>
      </c>
      <c r="J65" s="136"/>
      <c r="K65" s="136"/>
      <c r="L65" s="136"/>
      <c r="M65" s="137"/>
      <c r="N65" s="135">
        <v>138441</v>
      </c>
      <c r="O65" s="136"/>
      <c r="P65" s="136"/>
      <c r="Q65" s="136"/>
      <c r="R65" s="137"/>
      <c r="S65" s="8"/>
      <c r="U65" s="66" t="s">
        <v>162</v>
      </c>
      <c r="V65" s="73"/>
      <c r="W65" s="73"/>
      <c r="X65" s="73"/>
      <c r="Y65" s="73"/>
      <c r="Z65" s="73"/>
      <c r="AA65" s="73"/>
    </row>
    <row r="66" spans="2:27" ht="15">
      <c r="B66" s="8"/>
      <c r="C66" s="138" t="s">
        <v>41</v>
      </c>
      <c r="D66" s="139"/>
      <c r="E66" s="139"/>
      <c r="F66" s="139"/>
      <c r="G66" s="140"/>
      <c r="H66" s="12">
        <v>460</v>
      </c>
      <c r="I66" s="135">
        <v>24077</v>
      </c>
      <c r="J66" s="136"/>
      <c r="K66" s="136"/>
      <c r="L66" s="136"/>
      <c r="M66" s="137"/>
      <c r="N66" s="135">
        <v>20733</v>
      </c>
      <c r="O66" s="136"/>
      <c r="P66" s="136"/>
      <c r="Q66" s="136"/>
      <c r="R66" s="137"/>
      <c r="S66" s="8"/>
      <c r="U66" s="67" t="s">
        <v>163</v>
      </c>
      <c r="V66" s="73"/>
      <c r="W66" s="73"/>
      <c r="X66" s="73"/>
      <c r="Y66" s="73"/>
      <c r="Z66" s="73"/>
      <c r="AA66" s="73"/>
    </row>
    <row r="67" spans="2:21" ht="15">
      <c r="B67" s="8"/>
      <c r="C67" s="138" t="s">
        <v>42</v>
      </c>
      <c r="D67" s="139"/>
      <c r="E67" s="139"/>
      <c r="F67" s="139"/>
      <c r="G67" s="140"/>
      <c r="H67" s="12">
        <v>470</v>
      </c>
      <c r="I67" s="135"/>
      <c r="J67" s="136"/>
      <c r="K67" s="136"/>
      <c r="L67" s="136"/>
      <c r="M67" s="137"/>
      <c r="N67" s="135">
        <v>0</v>
      </c>
      <c r="O67" s="136"/>
      <c r="P67" s="136"/>
      <c r="Q67" s="136"/>
      <c r="R67" s="137"/>
      <c r="S67" s="8"/>
      <c r="U67" s="66" t="s">
        <v>164</v>
      </c>
    </row>
    <row r="68" spans="2:21" ht="15">
      <c r="B68" s="8"/>
      <c r="C68" s="138" t="s">
        <v>43</v>
      </c>
      <c r="D68" s="139"/>
      <c r="E68" s="139"/>
      <c r="F68" s="139"/>
      <c r="G68" s="140"/>
      <c r="H68" s="12">
        <v>480</v>
      </c>
      <c r="I68" s="135">
        <v>0</v>
      </c>
      <c r="J68" s="136"/>
      <c r="K68" s="136"/>
      <c r="L68" s="136"/>
      <c r="M68" s="137"/>
      <c r="N68" s="135">
        <v>0</v>
      </c>
      <c r="O68" s="136"/>
      <c r="P68" s="136"/>
      <c r="Q68" s="136"/>
      <c r="R68" s="137"/>
      <c r="S68" s="8"/>
      <c r="U68" s="67" t="s">
        <v>165</v>
      </c>
    </row>
    <row r="69" spans="2:19" s="29" customFormat="1" ht="15.75">
      <c r="B69" s="28"/>
      <c r="C69" s="154" t="s">
        <v>44</v>
      </c>
      <c r="D69" s="155"/>
      <c r="E69" s="155"/>
      <c r="F69" s="155"/>
      <c r="G69" s="156"/>
      <c r="H69" s="64">
        <v>490</v>
      </c>
      <c r="I69" s="157">
        <f>SUM(I61,I64:M68)-I62-I63</f>
        <v>266600</v>
      </c>
      <c r="J69" s="158"/>
      <c r="K69" s="158"/>
      <c r="L69" s="158"/>
      <c r="M69" s="159"/>
      <c r="N69" s="157">
        <f>SUM(N61,N64:R68)-N62-N63</f>
        <v>264729</v>
      </c>
      <c r="O69" s="158"/>
      <c r="P69" s="158"/>
      <c r="Q69" s="158"/>
      <c r="R69" s="159"/>
      <c r="S69" s="28"/>
    </row>
    <row r="70" spans="2:19" ht="15" customHeight="1">
      <c r="B70" s="8"/>
      <c r="C70" s="160" t="s">
        <v>45</v>
      </c>
      <c r="D70" s="161"/>
      <c r="E70" s="161"/>
      <c r="F70" s="161"/>
      <c r="G70" s="161"/>
      <c r="H70" s="63"/>
      <c r="I70" s="162"/>
      <c r="J70" s="162"/>
      <c r="K70" s="162"/>
      <c r="L70" s="162"/>
      <c r="M70" s="162"/>
      <c r="N70" s="162"/>
      <c r="O70" s="162"/>
      <c r="P70" s="162"/>
      <c r="Q70" s="162"/>
      <c r="R70" s="163"/>
      <c r="S70" s="8"/>
    </row>
    <row r="71" spans="2:21" ht="15">
      <c r="B71" s="8"/>
      <c r="C71" s="138" t="s">
        <v>46</v>
      </c>
      <c r="D71" s="139"/>
      <c r="E71" s="139"/>
      <c r="F71" s="139"/>
      <c r="G71" s="140"/>
      <c r="H71" s="12">
        <v>510</v>
      </c>
      <c r="I71" s="135">
        <v>183367</v>
      </c>
      <c r="J71" s="136"/>
      <c r="K71" s="136"/>
      <c r="L71" s="136"/>
      <c r="M71" s="137"/>
      <c r="N71" s="135">
        <v>126000</v>
      </c>
      <c r="O71" s="136"/>
      <c r="P71" s="136"/>
      <c r="Q71" s="136"/>
      <c r="R71" s="137"/>
      <c r="S71" s="8"/>
      <c r="U71" s="66" t="s">
        <v>166</v>
      </c>
    </row>
    <row r="72" spans="2:21" ht="15">
      <c r="B72" s="8"/>
      <c r="C72" s="138" t="s">
        <v>47</v>
      </c>
      <c r="D72" s="139"/>
      <c r="E72" s="139"/>
      <c r="F72" s="139"/>
      <c r="G72" s="140"/>
      <c r="H72" s="12">
        <v>520</v>
      </c>
      <c r="I72" s="135">
        <v>964</v>
      </c>
      <c r="J72" s="136"/>
      <c r="K72" s="136"/>
      <c r="L72" s="136"/>
      <c r="M72" s="137"/>
      <c r="N72" s="135">
        <v>1531</v>
      </c>
      <c r="O72" s="136"/>
      <c r="P72" s="136"/>
      <c r="Q72" s="136"/>
      <c r="R72" s="137"/>
      <c r="S72" s="8"/>
      <c r="U72" s="66" t="s">
        <v>167</v>
      </c>
    </row>
    <row r="73" spans="2:21" ht="15">
      <c r="B73" s="8"/>
      <c r="C73" s="138" t="s">
        <v>48</v>
      </c>
      <c r="D73" s="139"/>
      <c r="E73" s="139"/>
      <c r="F73" s="139"/>
      <c r="G73" s="140"/>
      <c r="H73" s="12">
        <v>530</v>
      </c>
      <c r="I73" s="135">
        <v>0</v>
      </c>
      <c r="J73" s="136"/>
      <c r="K73" s="136"/>
      <c r="L73" s="136"/>
      <c r="M73" s="137"/>
      <c r="N73" s="135">
        <v>0</v>
      </c>
      <c r="O73" s="136"/>
      <c r="P73" s="136"/>
      <c r="Q73" s="136"/>
      <c r="R73" s="137"/>
      <c r="S73" s="8"/>
      <c r="U73" s="67" t="s">
        <v>168</v>
      </c>
    </row>
    <row r="74" spans="2:21" ht="15">
      <c r="B74" s="8"/>
      <c r="C74" s="138" t="s">
        <v>49</v>
      </c>
      <c r="D74" s="139"/>
      <c r="E74" s="139"/>
      <c r="F74" s="139"/>
      <c r="G74" s="140"/>
      <c r="H74" s="12">
        <v>540</v>
      </c>
      <c r="I74" s="135">
        <v>615</v>
      </c>
      <c r="J74" s="136"/>
      <c r="K74" s="136"/>
      <c r="L74" s="136"/>
      <c r="M74" s="137"/>
      <c r="N74" s="135">
        <v>2</v>
      </c>
      <c r="O74" s="136"/>
      <c r="P74" s="136"/>
      <c r="Q74" s="136"/>
      <c r="R74" s="137"/>
      <c r="S74" s="8"/>
      <c r="U74" s="66" t="s">
        <v>169</v>
      </c>
    </row>
    <row r="75" spans="2:21" ht="15">
      <c r="B75" s="8"/>
      <c r="C75" s="138" t="s">
        <v>50</v>
      </c>
      <c r="D75" s="139"/>
      <c r="E75" s="139"/>
      <c r="F75" s="139"/>
      <c r="G75" s="140"/>
      <c r="H75" s="12">
        <v>550</v>
      </c>
      <c r="I75" s="135">
        <v>0</v>
      </c>
      <c r="J75" s="136"/>
      <c r="K75" s="136"/>
      <c r="L75" s="136"/>
      <c r="M75" s="137"/>
      <c r="N75" s="135">
        <v>0</v>
      </c>
      <c r="O75" s="136"/>
      <c r="P75" s="136"/>
      <c r="Q75" s="136"/>
      <c r="R75" s="137"/>
      <c r="S75" s="8"/>
      <c r="U75" s="66" t="s">
        <v>170</v>
      </c>
    </row>
    <row r="76" spans="2:21" ht="15">
      <c r="B76" s="8"/>
      <c r="C76" s="138" t="s">
        <v>51</v>
      </c>
      <c r="D76" s="139"/>
      <c r="E76" s="139"/>
      <c r="F76" s="139"/>
      <c r="G76" s="140"/>
      <c r="H76" s="12">
        <v>560</v>
      </c>
      <c r="I76" s="135">
        <v>0</v>
      </c>
      <c r="J76" s="136"/>
      <c r="K76" s="136"/>
      <c r="L76" s="136"/>
      <c r="M76" s="137"/>
      <c r="N76" s="135">
        <v>0</v>
      </c>
      <c r="O76" s="136"/>
      <c r="P76" s="136"/>
      <c r="Q76" s="136"/>
      <c r="R76" s="137"/>
      <c r="S76" s="8"/>
      <c r="U76" s="67"/>
    </row>
    <row r="77" spans="2:19" s="29" customFormat="1" ht="15.75">
      <c r="B77" s="28"/>
      <c r="C77" s="154" t="s">
        <v>52</v>
      </c>
      <c r="D77" s="155"/>
      <c r="E77" s="155"/>
      <c r="F77" s="155"/>
      <c r="G77" s="156"/>
      <c r="H77" s="64">
        <v>590</v>
      </c>
      <c r="I77" s="157">
        <f>SUM(I71:M76)</f>
        <v>184946</v>
      </c>
      <c r="J77" s="158"/>
      <c r="K77" s="158"/>
      <c r="L77" s="158"/>
      <c r="M77" s="159"/>
      <c r="N77" s="157">
        <f>SUM(N71:R76)</f>
        <v>127533</v>
      </c>
      <c r="O77" s="158"/>
      <c r="P77" s="158"/>
      <c r="Q77" s="158"/>
      <c r="R77" s="159"/>
      <c r="S77" s="28"/>
    </row>
    <row r="78" spans="2:19" ht="15" customHeight="1">
      <c r="B78" s="8"/>
      <c r="C78" s="160" t="s">
        <v>53</v>
      </c>
      <c r="D78" s="161"/>
      <c r="E78" s="161"/>
      <c r="F78" s="161"/>
      <c r="G78" s="161"/>
      <c r="H78" s="63"/>
      <c r="I78" s="162"/>
      <c r="J78" s="162"/>
      <c r="K78" s="162"/>
      <c r="L78" s="162"/>
      <c r="M78" s="162"/>
      <c r="N78" s="162"/>
      <c r="O78" s="162"/>
      <c r="P78" s="162"/>
      <c r="Q78" s="162"/>
      <c r="R78" s="163"/>
      <c r="S78" s="8"/>
    </row>
    <row r="79" spans="2:21" ht="15">
      <c r="B79" s="8"/>
      <c r="C79" s="138" t="s">
        <v>54</v>
      </c>
      <c r="D79" s="139"/>
      <c r="E79" s="139"/>
      <c r="F79" s="139"/>
      <c r="G79" s="140"/>
      <c r="H79" s="12">
        <v>610</v>
      </c>
      <c r="I79" s="135">
        <v>16351</v>
      </c>
      <c r="J79" s="136"/>
      <c r="K79" s="136"/>
      <c r="L79" s="136"/>
      <c r="M79" s="137"/>
      <c r="N79" s="135">
        <v>29230</v>
      </c>
      <c r="O79" s="136"/>
      <c r="P79" s="136"/>
      <c r="Q79" s="136"/>
      <c r="R79" s="137"/>
      <c r="S79" s="8"/>
      <c r="U79" s="66" t="s">
        <v>171</v>
      </c>
    </row>
    <row r="80" spans="2:21" ht="15">
      <c r="B80" s="8"/>
      <c r="C80" s="138" t="s">
        <v>55</v>
      </c>
      <c r="D80" s="139"/>
      <c r="E80" s="139"/>
      <c r="F80" s="139"/>
      <c r="G80" s="140"/>
      <c r="H80" s="12">
        <v>620</v>
      </c>
      <c r="I80" s="135">
        <v>11640</v>
      </c>
      <c r="J80" s="136"/>
      <c r="K80" s="136"/>
      <c r="L80" s="136"/>
      <c r="M80" s="137"/>
      <c r="N80" s="135">
        <v>48965</v>
      </c>
      <c r="O80" s="136"/>
      <c r="P80" s="136"/>
      <c r="Q80" s="136"/>
      <c r="R80" s="137"/>
      <c r="S80" s="8"/>
      <c r="U80" s="66"/>
    </row>
    <row r="81" spans="2:21" ht="15">
      <c r="B81" s="8"/>
      <c r="C81" s="138" t="s">
        <v>56</v>
      </c>
      <c r="D81" s="139"/>
      <c r="E81" s="139"/>
      <c r="F81" s="139"/>
      <c r="G81" s="140"/>
      <c r="H81" s="12">
        <v>630</v>
      </c>
      <c r="I81" s="146">
        <f>SUM(I83:M90)</f>
        <v>51456</v>
      </c>
      <c r="J81" s="147"/>
      <c r="K81" s="147"/>
      <c r="L81" s="147"/>
      <c r="M81" s="148"/>
      <c r="N81" s="146">
        <f>SUM(N83:R90)</f>
        <v>45240</v>
      </c>
      <c r="O81" s="147"/>
      <c r="P81" s="147"/>
      <c r="Q81" s="147"/>
      <c r="R81" s="148"/>
      <c r="S81" s="8"/>
      <c r="U81" s="66"/>
    </row>
    <row r="82" spans="2:21" ht="15" customHeight="1">
      <c r="B82" s="8"/>
      <c r="C82" s="149" t="s">
        <v>68</v>
      </c>
      <c r="D82" s="150"/>
      <c r="E82" s="150"/>
      <c r="F82" s="150"/>
      <c r="G82" s="150"/>
      <c r="H82" s="14"/>
      <c r="I82" s="151"/>
      <c r="J82" s="151"/>
      <c r="K82" s="151"/>
      <c r="L82" s="151"/>
      <c r="M82" s="151"/>
      <c r="N82" s="152"/>
      <c r="O82" s="151"/>
      <c r="P82" s="151"/>
      <c r="Q82" s="151"/>
      <c r="R82" s="153"/>
      <c r="S82" s="8"/>
      <c r="U82" s="71"/>
    </row>
    <row r="83" spans="2:21" ht="15" customHeight="1">
      <c r="B83" s="8"/>
      <c r="C83" s="141" t="s">
        <v>78</v>
      </c>
      <c r="D83" s="142"/>
      <c r="E83" s="142"/>
      <c r="F83" s="142"/>
      <c r="G83" s="142"/>
      <c r="H83" s="15">
        <v>631</v>
      </c>
      <c r="I83" s="143">
        <v>39874</v>
      </c>
      <c r="J83" s="143"/>
      <c r="K83" s="143"/>
      <c r="L83" s="143"/>
      <c r="M83" s="143"/>
      <c r="N83" s="144">
        <v>38212</v>
      </c>
      <c r="O83" s="143"/>
      <c r="P83" s="143"/>
      <c r="Q83" s="143"/>
      <c r="R83" s="145"/>
      <c r="S83" s="8"/>
      <c r="U83" s="72" t="s">
        <v>172</v>
      </c>
    </row>
    <row r="84" spans="2:21" ht="15">
      <c r="B84" s="8"/>
      <c r="C84" s="138" t="s">
        <v>79</v>
      </c>
      <c r="D84" s="139"/>
      <c r="E84" s="139"/>
      <c r="F84" s="139"/>
      <c r="G84" s="140"/>
      <c r="H84" s="12">
        <v>632</v>
      </c>
      <c r="I84" s="135">
        <v>7920</v>
      </c>
      <c r="J84" s="136"/>
      <c r="K84" s="136"/>
      <c r="L84" s="136"/>
      <c r="M84" s="137"/>
      <c r="N84" s="135">
        <v>3472</v>
      </c>
      <c r="O84" s="136"/>
      <c r="P84" s="136"/>
      <c r="Q84" s="136"/>
      <c r="R84" s="137"/>
      <c r="S84" s="8"/>
      <c r="U84" s="66" t="s">
        <v>173</v>
      </c>
    </row>
    <row r="85" spans="2:21" ht="15">
      <c r="B85" s="8"/>
      <c r="C85" s="138" t="s">
        <v>80</v>
      </c>
      <c r="D85" s="139"/>
      <c r="E85" s="139"/>
      <c r="F85" s="139"/>
      <c r="G85" s="140"/>
      <c r="H85" s="12">
        <v>633</v>
      </c>
      <c r="I85" s="135">
        <v>240</v>
      </c>
      <c r="J85" s="136"/>
      <c r="K85" s="136"/>
      <c r="L85" s="136"/>
      <c r="M85" s="137"/>
      <c r="N85" s="135">
        <v>278</v>
      </c>
      <c r="O85" s="136"/>
      <c r="P85" s="136"/>
      <c r="Q85" s="136"/>
      <c r="R85" s="137"/>
      <c r="S85" s="8"/>
      <c r="U85" s="66" t="s">
        <v>174</v>
      </c>
    </row>
    <row r="86" spans="2:21" ht="15">
      <c r="B86" s="8"/>
      <c r="C86" s="138" t="s">
        <v>81</v>
      </c>
      <c r="D86" s="139"/>
      <c r="E86" s="139"/>
      <c r="F86" s="139"/>
      <c r="G86" s="140"/>
      <c r="H86" s="12">
        <v>634</v>
      </c>
      <c r="I86" s="135">
        <v>490</v>
      </c>
      <c r="J86" s="136"/>
      <c r="K86" s="136"/>
      <c r="L86" s="136"/>
      <c r="M86" s="137"/>
      <c r="N86" s="135">
        <v>319</v>
      </c>
      <c r="O86" s="136"/>
      <c r="P86" s="136"/>
      <c r="Q86" s="136"/>
      <c r="R86" s="137"/>
      <c r="S86" s="8"/>
      <c r="U86" s="66" t="s">
        <v>175</v>
      </c>
    </row>
    <row r="87" spans="2:21" ht="15">
      <c r="B87" s="8"/>
      <c r="C87" s="138" t="s">
        <v>82</v>
      </c>
      <c r="D87" s="139"/>
      <c r="E87" s="139"/>
      <c r="F87" s="139"/>
      <c r="G87" s="140"/>
      <c r="H87" s="12">
        <v>635</v>
      </c>
      <c r="I87" s="135">
        <v>1798</v>
      </c>
      <c r="J87" s="136"/>
      <c r="K87" s="136"/>
      <c r="L87" s="136"/>
      <c r="M87" s="137"/>
      <c r="N87" s="135">
        <v>1553</v>
      </c>
      <c r="O87" s="136"/>
      <c r="P87" s="136"/>
      <c r="Q87" s="136"/>
      <c r="R87" s="137"/>
      <c r="S87" s="8"/>
      <c r="U87" s="66" t="s">
        <v>176</v>
      </c>
    </row>
    <row r="88" spans="2:21" ht="15">
      <c r="B88" s="8"/>
      <c r="C88" s="138" t="s">
        <v>83</v>
      </c>
      <c r="D88" s="139"/>
      <c r="E88" s="139"/>
      <c r="F88" s="139"/>
      <c r="G88" s="140"/>
      <c r="H88" s="12">
        <v>636</v>
      </c>
      <c r="I88" s="135">
        <v>639</v>
      </c>
      <c r="J88" s="136"/>
      <c r="K88" s="136"/>
      <c r="L88" s="136"/>
      <c r="M88" s="137"/>
      <c r="N88" s="135">
        <v>639</v>
      </c>
      <c r="O88" s="136"/>
      <c r="P88" s="136"/>
      <c r="Q88" s="136"/>
      <c r="R88" s="137"/>
      <c r="S88" s="8"/>
      <c r="U88" s="66" t="s">
        <v>167</v>
      </c>
    </row>
    <row r="89" spans="2:21" ht="15">
      <c r="B89" s="8"/>
      <c r="C89" s="138" t="s">
        <v>84</v>
      </c>
      <c r="D89" s="139"/>
      <c r="E89" s="139"/>
      <c r="F89" s="139"/>
      <c r="G89" s="140"/>
      <c r="H89" s="12">
        <v>637</v>
      </c>
      <c r="I89" s="135">
        <v>103</v>
      </c>
      <c r="J89" s="136"/>
      <c r="K89" s="136"/>
      <c r="L89" s="136"/>
      <c r="M89" s="137"/>
      <c r="N89" s="135">
        <v>361</v>
      </c>
      <c r="O89" s="136"/>
      <c r="P89" s="136"/>
      <c r="Q89" s="136"/>
      <c r="R89" s="137"/>
      <c r="S89" s="8"/>
      <c r="U89" s="66" t="s">
        <v>177</v>
      </c>
    </row>
    <row r="90" spans="2:21" ht="15">
      <c r="B90" s="8"/>
      <c r="C90" s="138" t="s">
        <v>85</v>
      </c>
      <c r="D90" s="139"/>
      <c r="E90" s="139"/>
      <c r="F90" s="139"/>
      <c r="G90" s="140"/>
      <c r="H90" s="12">
        <v>638</v>
      </c>
      <c r="I90" s="135">
        <v>392</v>
      </c>
      <c r="J90" s="136"/>
      <c r="K90" s="136"/>
      <c r="L90" s="136"/>
      <c r="M90" s="137"/>
      <c r="N90" s="135">
        <v>406</v>
      </c>
      <c r="O90" s="136"/>
      <c r="P90" s="136"/>
      <c r="Q90" s="136"/>
      <c r="R90" s="137"/>
      <c r="S90" s="8"/>
      <c r="U90" s="66" t="s">
        <v>178</v>
      </c>
    </row>
    <row r="91" spans="2:21" ht="15">
      <c r="B91" s="8"/>
      <c r="C91" s="138" t="s">
        <v>57</v>
      </c>
      <c r="D91" s="139"/>
      <c r="E91" s="139"/>
      <c r="F91" s="139"/>
      <c r="G91" s="140"/>
      <c r="H91" s="12">
        <v>640</v>
      </c>
      <c r="I91" s="135">
        <v>0</v>
      </c>
      <c r="J91" s="136"/>
      <c r="K91" s="136"/>
      <c r="L91" s="136"/>
      <c r="M91" s="137"/>
      <c r="N91" s="135">
        <v>0</v>
      </c>
      <c r="O91" s="136"/>
      <c r="P91" s="136"/>
      <c r="Q91" s="136"/>
      <c r="R91" s="137"/>
      <c r="S91" s="8"/>
      <c r="U91" s="66" t="s">
        <v>167</v>
      </c>
    </row>
    <row r="92" spans="2:21" ht="15">
      <c r="B92" s="8"/>
      <c r="C92" s="138" t="s">
        <v>49</v>
      </c>
      <c r="D92" s="139"/>
      <c r="E92" s="139"/>
      <c r="F92" s="139"/>
      <c r="G92" s="140"/>
      <c r="H92" s="12">
        <v>650</v>
      </c>
      <c r="I92" s="135">
        <v>0</v>
      </c>
      <c r="J92" s="136"/>
      <c r="K92" s="136"/>
      <c r="L92" s="136"/>
      <c r="M92" s="137"/>
      <c r="N92" s="135">
        <v>0</v>
      </c>
      <c r="O92" s="136"/>
      <c r="P92" s="136"/>
      <c r="Q92" s="136"/>
      <c r="R92" s="137"/>
      <c r="S92" s="8"/>
      <c r="U92" s="66" t="s">
        <v>169</v>
      </c>
    </row>
    <row r="93" spans="2:21" ht="15">
      <c r="B93" s="8"/>
      <c r="C93" s="138" t="s">
        <v>50</v>
      </c>
      <c r="D93" s="139"/>
      <c r="E93" s="139"/>
      <c r="F93" s="139"/>
      <c r="G93" s="140"/>
      <c r="H93" s="12">
        <v>660</v>
      </c>
      <c r="I93" s="135">
        <v>0</v>
      </c>
      <c r="J93" s="136"/>
      <c r="K93" s="136"/>
      <c r="L93" s="136"/>
      <c r="M93" s="137"/>
      <c r="N93" s="135">
        <v>0</v>
      </c>
      <c r="O93" s="136"/>
      <c r="P93" s="136"/>
      <c r="Q93" s="136"/>
      <c r="R93" s="137"/>
      <c r="S93" s="8"/>
      <c r="U93" s="66" t="s">
        <v>170</v>
      </c>
    </row>
    <row r="94" spans="2:21" ht="15">
      <c r="B94" s="8"/>
      <c r="C94" s="138" t="s">
        <v>58</v>
      </c>
      <c r="D94" s="139"/>
      <c r="E94" s="139"/>
      <c r="F94" s="139"/>
      <c r="G94" s="140"/>
      <c r="H94" s="12">
        <v>670</v>
      </c>
      <c r="I94" s="135">
        <v>0</v>
      </c>
      <c r="J94" s="136"/>
      <c r="K94" s="136"/>
      <c r="L94" s="136"/>
      <c r="M94" s="137"/>
      <c r="N94" s="135">
        <v>0</v>
      </c>
      <c r="O94" s="136"/>
      <c r="P94" s="136"/>
      <c r="Q94" s="136"/>
      <c r="R94" s="137"/>
      <c r="S94" s="8"/>
      <c r="U94" s="66"/>
    </row>
    <row r="95" spans="2:21" s="29" customFormat="1" ht="15.75">
      <c r="B95" s="28"/>
      <c r="C95" s="130" t="s">
        <v>59</v>
      </c>
      <c r="D95" s="130"/>
      <c r="E95" s="130"/>
      <c r="F95" s="130"/>
      <c r="G95" s="130"/>
      <c r="H95" s="64">
        <v>690</v>
      </c>
      <c r="I95" s="131">
        <f>SUM(I79:M81,I91:M94)</f>
        <v>79447</v>
      </c>
      <c r="J95" s="131"/>
      <c r="K95" s="131"/>
      <c r="L95" s="131"/>
      <c r="M95" s="131"/>
      <c r="N95" s="131">
        <f>SUM(N79:R81,N91:R94)</f>
        <v>123435</v>
      </c>
      <c r="O95" s="131"/>
      <c r="P95" s="131"/>
      <c r="Q95" s="131"/>
      <c r="R95" s="131"/>
      <c r="S95" s="28"/>
      <c r="U95" s="32" t="str">
        <f>IF(I54-I96=0," ",IF(U96&lt;0,CONCATENATE("Пассив баланса на начало отчетного периода меньше актива на ",-U96," млн.руб."),CONCATENATE("Пассив баланса на начало отчетного периода превышает актив на ",U96," млн.руб.")))</f>
        <v> </v>
      </c>
    </row>
    <row r="96" spans="2:22" s="29" customFormat="1" ht="15.75">
      <c r="B96" s="28"/>
      <c r="C96" s="130" t="s">
        <v>33</v>
      </c>
      <c r="D96" s="130"/>
      <c r="E96" s="130"/>
      <c r="F96" s="130"/>
      <c r="G96" s="130"/>
      <c r="H96" s="64">
        <v>700</v>
      </c>
      <c r="I96" s="131">
        <f>I69+I77+I95</f>
        <v>530993</v>
      </c>
      <c r="J96" s="131"/>
      <c r="K96" s="131"/>
      <c r="L96" s="131"/>
      <c r="M96" s="131"/>
      <c r="N96" s="131">
        <f>N69+N77+N95</f>
        <v>515697</v>
      </c>
      <c r="O96" s="131"/>
      <c r="P96" s="131"/>
      <c r="Q96" s="131"/>
      <c r="R96" s="131"/>
      <c r="S96" s="28"/>
      <c r="U96" s="65">
        <f>IF(ABS(-I54+I96)&gt;0.9,-I54+I96,0)</f>
        <v>0</v>
      </c>
      <c r="V96" s="65">
        <f>IF(ABS(-N54+N96)&gt;0.9,-N54+N96,0)</f>
        <v>0</v>
      </c>
    </row>
    <row r="97" spans="2:22" ht="15.75" customHeight="1">
      <c r="B97" s="8"/>
      <c r="C97" s="8"/>
      <c r="D97" s="8"/>
      <c r="E97" s="8"/>
      <c r="F97" s="8"/>
      <c r="G97" s="8"/>
      <c r="H97" s="8"/>
      <c r="I97" s="8"/>
      <c r="J97" s="8"/>
      <c r="K97" s="8"/>
      <c r="L97" s="8"/>
      <c r="M97" s="8"/>
      <c r="N97" s="8"/>
      <c r="O97" s="8"/>
      <c r="P97" s="8"/>
      <c r="Q97" s="8"/>
      <c r="R97" s="8"/>
      <c r="S97" s="8"/>
      <c r="V97" s="33" t="str">
        <f>IF(N54-N96=0," ",IF(V96&lt;0,CONCATENATE("Пассив баланса на конец отчетного периода меньше актива на ",-V96," млн.руб."),CONCATENATE("Пассив баланса на конец отчетного периода превышает актив на ",V96," млн.руб.")))</f>
        <v> </v>
      </c>
    </row>
    <row r="98" spans="2:19" ht="15">
      <c r="B98" s="8"/>
      <c r="C98" s="133" t="s">
        <v>63</v>
      </c>
      <c r="D98" s="133"/>
      <c r="E98" s="10"/>
      <c r="F98" s="129"/>
      <c r="G98" s="129"/>
      <c r="H98" s="10"/>
      <c r="I98" s="128" t="s">
        <v>191</v>
      </c>
      <c r="J98" s="129"/>
      <c r="K98" s="129"/>
      <c r="L98" s="129"/>
      <c r="M98" s="129"/>
      <c r="N98" s="129"/>
      <c r="O98" s="8"/>
      <c r="P98" s="8"/>
      <c r="Q98" s="8"/>
      <c r="R98" s="8"/>
      <c r="S98" s="8"/>
    </row>
    <row r="99" spans="2:19" s="23" customFormat="1" ht="12">
      <c r="B99" s="24"/>
      <c r="C99" s="25" t="s">
        <v>66</v>
      </c>
      <c r="D99" s="25"/>
      <c r="E99" s="25"/>
      <c r="F99" s="134" t="s">
        <v>65</v>
      </c>
      <c r="G99" s="134"/>
      <c r="H99" s="26"/>
      <c r="I99" s="134" t="s">
        <v>60</v>
      </c>
      <c r="J99" s="134"/>
      <c r="K99" s="134"/>
      <c r="L99" s="134"/>
      <c r="M99" s="134"/>
      <c r="N99" s="134"/>
      <c r="O99" s="24"/>
      <c r="P99" s="24"/>
      <c r="Q99" s="24"/>
      <c r="R99" s="24"/>
      <c r="S99" s="24"/>
    </row>
    <row r="100" spans="2:19" ht="15">
      <c r="B100" s="8"/>
      <c r="C100" s="133" t="s">
        <v>64</v>
      </c>
      <c r="D100" s="133"/>
      <c r="E100" s="10"/>
      <c r="F100" s="129"/>
      <c r="G100" s="129"/>
      <c r="H100" s="10"/>
      <c r="I100" s="128" t="s">
        <v>300</v>
      </c>
      <c r="J100" s="129"/>
      <c r="K100" s="129"/>
      <c r="L100" s="129"/>
      <c r="M100" s="129"/>
      <c r="N100" s="129"/>
      <c r="O100" s="8"/>
      <c r="P100" s="8"/>
      <c r="Q100" s="8"/>
      <c r="R100" s="8"/>
      <c r="S100" s="8"/>
    </row>
    <row r="101" spans="2:19" ht="15">
      <c r="B101" s="8"/>
      <c r="C101" s="16"/>
      <c r="D101" s="16"/>
      <c r="E101" s="16"/>
      <c r="F101" s="134" t="s">
        <v>65</v>
      </c>
      <c r="G101" s="134"/>
      <c r="H101" s="26"/>
      <c r="I101" s="134" t="s">
        <v>60</v>
      </c>
      <c r="J101" s="134"/>
      <c r="K101" s="134"/>
      <c r="L101" s="134"/>
      <c r="M101" s="134"/>
      <c r="N101" s="134"/>
      <c r="O101" s="8"/>
      <c r="P101" s="8"/>
      <c r="Q101" s="8"/>
      <c r="R101" s="8"/>
      <c r="S101" s="8"/>
    </row>
    <row r="102" spans="2:19" ht="15">
      <c r="B102" s="8"/>
      <c r="C102" s="132">
        <f ca="1">TODAY()</f>
        <v>44678</v>
      </c>
      <c r="D102" s="132"/>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4">
    <mergeCell ref="U5:V5"/>
    <mergeCell ref="U6:V6"/>
    <mergeCell ref="G6:I6"/>
    <mergeCell ref="O20:R20"/>
    <mergeCell ref="C5:R5"/>
    <mergeCell ref="C7:H7"/>
    <mergeCell ref="H20:H21"/>
    <mergeCell ref="C14:E14"/>
    <mergeCell ref="F9:R9"/>
    <mergeCell ref="F10:R10"/>
    <mergeCell ref="C56:N56"/>
    <mergeCell ref="I22:M22"/>
    <mergeCell ref="N22:R22"/>
    <mergeCell ref="I23:M23"/>
    <mergeCell ref="N23:R23"/>
    <mergeCell ref="I24:M24"/>
    <mergeCell ref="C23:G23"/>
    <mergeCell ref="C25:G25"/>
    <mergeCell ref="I25:M25"/>
    <mergeCell ref="N25:R25"/>
    <mergeCell ref="I18:M18"/>
    <mergeCell ref="N18:R18"/>
    <mergeCell ref="F11:R11"/>
    <mergeCell ref="F12:R12"/>
    <mergeCell ref="F13:R13"/>
    <mergeCell ref="F14:R14"/>
    <mergeCell ref="I16:M16"/>
    <mergeCell ref="N16:R16"/>
    <mergeCell ref="I17:M17"/>
    <mergeCell ref="N17:R17"/>
    <mergeCell ref="C20:G21"/>
    <mergeCell ref="C22:G22"/>
    <mergeCell ref="C24:G24"/>
    <mergeCell ref="N24:R24"/>
    <mergeCell ref="J20:L20"/>
    <mergeCell ref="N21:O21"/>
    <mergeCell ref="C26:G26"/>
    <mergeCell ref="I26:M26"/>
    <mergeCell ref="N26:R26"/>
    <mergeCell ref="C27:G27"/>
    <mergeCell ref="I27:M27"/>
    <mergeCell ref="N27:R27"/>
    <mergeCell ref="C28:G28"/>
    <mergeCell ref="I28:M28"/>
    <mergeCell ref="N28:R28"/>
    <mergeCell ref="C29:G29"/>
    <mergeCell ref="I29:M29"/>
    <mergeCell ref="N29:R29"/>
    <mergeCell ref="C30:G30"/>
    <mergeCell ref="I30:M30"/>
    <mergeCell ref="N30:R30"/>
    <mergeCell ref="C31:G31"/>
    <mergeCell ref="I31:M31"/>
    <mergeCell ref="N31:R31"/>
    <mergeCell ref="C32:G32"/>
    <mergeCell ref="I32:M32"/>
    <mergeCell ref="N32:R32"/>
    <mergeCell ref="C33:G33"/>
    <mergeCell ref="I33:M33"/>
    <mergeCell ref="N33:R33"/>
    <mergeCell ref="C34:G34"/>
    <mergeCell ref="I34:M34"/>
    <mergeCell ref="N34:R34"/>
    <mergeCell ref="C35:G35"/>
    <mergeCell ref="I35:M35"/>
    <mergeCell ref="N35:R35"/>
    <mergeCell ref="C36:G36"/>
    <mergeCell ref="I36:M36"/>
    <mergeCell ref="N36:R36"/>
    <mergeCell ref="C37:G37"/>
    <mergeCell ref="I37:M37"/>
    <mergeCell ref="N37:R37"/>
    <mergeCell ref="C38:G38"/>
    <mergeCell ref="I38:M38"/>
    <mergeCell ref="N38:R38"/>
    <mergeCell ref="C39:G39"/>
    <mergeCell ref="I39:M39"/>
    <mergeCell ref="N39:R39"/>
    <mergeCell ref="C40:G40"/>
    <mergeCell ref="I40:M40"/>
    <mergeCell ref="N40:R40"/>
    <mergeCell ref="C41:G41"/>
    <mergeCell ref="I41:M41"/>
    <mergeCell ref="N41:R41"/>
    <mergeCell ref="C42:G42"/>
    <mergeCell ref="I42:M42"/>
    <mergeCell ref="N42:R42"/>
    <mergeCell ref="C43:G43"/>
    <mergeCell ref="I43:M43"/>
    <mergeCell ref="N43:R43"/>
    <mergeCell ref="C44:G44"/>
    <mergeCell ref="I44:M44"/>
    <mergeCell ref="N44:R44"/>
    <mergeCell ref="C45:G45"/>
    <mergeCell ref="I45:M45"/>
    <mergeCell ref="N45:R45"/>
    <mergeCell ref="C46:G46"/>
    <mergeCell ref="I46:M46"/>
    <mergeCell ref="N46:R46"/>
    <mergeCell ref="C47:G47"/>
    <mergeCell ref="I47:M47"/>
    <mergeCell ref="N47:R47"/>
    <mergeCell ref="C48:G48"/>
    <mergeCell ref="I48:M48"/>
    <mergeCell ref="N48:R48"/>
    <mergeCell ref="C49:G49"/>
    <mergeCell ref="I49:M49"/>
    <mergeCell ref="N49:R49"/>
    <mergeCell ref="C50:G50"/>
    <mergeCell ref="I50:M50"/>
    <mergeCell ref="N50:R50"/>
    <mergeCell ref="C51:G51"/>
    <mergeCell ref="I51:M51"/>
    <mergeCell ref="N51:R51"/>
    <mergeCell ref="C52:G52"/>
    <mergeCell ref="I52:M52"/>
    <mergeCell ref="N52:R52"/>
    <mergeCell ref="C53:G53"/>
    <mergeCell ref="I53:M53"/>
    <mergeCell ref="N53:R53"/>
    <mergeCell ref="C12:E12"/>
    <mergeCell ref="C13:E13"/>
    <mergeCell ref="L3:R3"/>
    <mergeCell ref="C54:G54"/>
    <mergeCell ref="I54:M54"/>
    <mergeCell ref="N54:R54"/>
    <mergeCell ref="C8:E8"/>
    <mergeCell ref="C9:E9"/>
    <mergeCell ref="C10:E10"/>
    <mergeCell ref="C11:E11"/>
    <mergeCell ref="C57:G58"/>
    <mergeCell ref="H57:H58"/>
    <mergeCell ref="C59:G59"/>
    <mergeCell ref="I59:M59"/>
    <mergeCell ref="N59:R59"/>
    <mergeCell ref="J57:L57"/>
    <mergeCell ref="N58:O58"/>
    <mergeCell ref="O57:R57"/>
    <mergeCell ref="I58:M58"/>
    <mergeCell ref="C62:G62"/>
    <mergeCell ref="I62:M62"/>
    <mergeCell ref="N62:R62"/>
    <mergeCell ref="C60:G60"/>
    <mergeCell ref="I60:M60"/>
    <mergeCell ref="N60:R60"/>
    <mergeCell ref="C61:G61"/>
    <mergeCell ref="I61:M61"/>
    <mergeCell ref="N61:R61"/>
    <mergeCell ref="C63:G63"/>
    <mergeCell ref="I63:M63"/>
    <mergeCell ref="N63:R63"/>
    <mergeCell ref="C64:G64"/>
    <mergeCell ref="I64:M64"/>
    <mergeCell ref="N64:R64"/>
    <mergeCell ref="C65:G65"/>
    <mergeCell ref="I65:M65"/>
    <mergeCell ref="N65:R65"/>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0:G90"/>
    <mergeCell ref="I90:M90"/>
    <mergeCell ref="N90:R90"/>
    <mergeCell ref="C91:G91"/>
    <mergeCell ref="I91:M91"/>
    <mergeCell ref="N91:R91"/>
    <mergeCell ref="C92:G92"/>
    <mergeCell ref="I92:M92"/>
    <mergeCell ref="N92:R92"/>
    <mergeCell ref="I93:M93"/>
    <mergeCell ref="N93:R93"/>
    <mergeCell ref="C94:G94"/>
    <mergeCell ref="I94:M94"/>
    <mergeCell ref="N94:R94"/>
    <mergeCell ref="C93:G93"/>
    <mergeCell ref="F100:G100"/>
    <mergeCell ref="I100:N100"/>
    <mergeCell ref="C102:D102"/>
    <mergeCell ref="C98:D98"/>
    <mergeCell ref="C100:D100"/>
    <mergeCell ref="F98:G98"/>
    <mergeCell ref="F99:G99"/>
    <mergeCell ref="F101:G101"/>
    <mergeCell ref="I101:N101"/>
    <mergeCell ref="I99:N99"/>
    <mergeCell ref="U51:V51"/>
    <mergeCell ref="F8:R8"/>
    <mergeCell ref="I21:M21"/>
    <mergeCell ref="I98:N98"/>
    <mergeCell ref="C95:G95"/>
    <mergeCell ref="I95:M95"/>
    <mergeCell ref="N95:R95"/>
    <mergeCell ref="C96:G96"/>
    <mergeCell ref="I96:M96"/>
    <mergeCell ref="N96:R96"/>
  </mergeCells>
  <conditionalFormatting sqref="V54 V96">
    <cfRule type="expression" priority="1" dxfId="8" stopIfTrue="1">
      <formula>ABS($V$54)&gt;0.9</formula>
    </cfRule>
  </conditionalFormatting>
  <conditionalFormatting sqref="U54 U96">
    <cfRule type="expression" priority="2" dxfId="8"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indexed="40"/>
  </sheetPr>
  <dimension ref="B1:V67"/>
  <sheetViews>
    <sheetView zoomScalePageLayoutView="0" workbookViewId="0" topLeftCell="A43">
      <selection activeCell="O57" sqref="O57:S57"/>
    </sheetView>
  </sheetViews>
  <sheetFormatPr defaultColWidth="9.140625" defaultRowHeight="15"/>
  <cols>
    <col min="1" max="2" width="0.85546875" style="43" customWidth="1"/>
    <col min="3" max="4" width="9.8515625" style="43" customWidth="1"/>
    <col min="5" max="5" width="15.7109375" style="43" customWidth="1"/>
    <col min="6" max="6" width="11.8515625" style="43" customWidth="1"/>
    <col min="7" max="8" width="2.00390625" style="43" customWidth="1"/>
    <col min="9" max="9" width="6.7109375" style="43" customWidth="1"/>
    <col min="10" max="10" width="2.8515625" style="43" customWidth="1"/>
    <col min="11" max="11" width="4.7109375" style="43" customWidth="1"/>
    <col min="12" max="12" width="3.421875" style="43" customWidth="1"/>
    <col min="13" max="13" width="1.28515625" style="60" customWidth="1"/>
    <col min="14" max="14" width="8.28125" style="43" customWidth="1"/>
    <col min="15" max="15" width="2.8515625" style="43" customWidth="1"/>
    <col min="16" max="16" width="4.7109375" style="43" customWidth="1"/>
    <col min="17" max="17" width="3.421875" style="43" customWidth="1"/>
    <col min="18" max="18" width="1.421875" style="43" customWidth="1"/>
    <col min="19" max="19" width="8.28125" style="43" customWidth="1"/>
    <col min="20" max="21" width="0.85546875" style="43" customWidth="1"/>
    <col min="22" max="22" width="12.140625" style="43" customWidth="1"/>
    <col min="23" max="16384" width="9.140625" style="43" customWidth="1"/>
  </cols>
  <sheetData>
    <row r="1" s="1" customFormat="1" ht="6" customHeight="1">
      <c r="M1" s="51"/>
    </row>
    <row r="2" spans="2:20" s="1" customFormat="1" ht="6" customHeight="1">
      <c r="B2" s="2"/>
      <c r="C2" s="3"/>
      <c r="D2" s="3"/>
      <c r="E2" s="3"/>
      <c r="F2" s="3"/>
      <c r="G2" s="3"/>
      <c r="H2" s="3"/>
      <c r="I2" s="4"/>
      <c r="J2" s="2"/>
      <c r="K2" s="2"/>
      <c r="L2" s="2"/>
      <c r="M2" s="57"/>
      <c r="N2" s="2"/>
      <c r="O2" s="2"/>
      <c r="P2" s="2"/>
      <c r="Q2" s="2"/>
      <c r="R2" s="2"/>
      <c r="S2" s="2"/>
      <c r="T2" s="2"/>
    </row>
    <row r="3" spans="2:20" s="1" customFormat="1" ht="74.25" customHeight="1">
      <c r="B3" s="2"/>
      <c r="C3" s="3"/>
      <c r="D3" s="3"/>
      <c r="E3" s="3"/>
      <c r="F3" s="3"/>
      <c r="G3" s="3"/>
      <c r="H3" s="3"/>
      <c r="I3" s="2"/>
      <c r="J3" s="2"/>
      <c r="K3" s="2"/>
      <c r="L3" s="2"/>
      <c r="M3" s="254" t="s">
        <v>86</v>
      </c>
      <c r="N3" s="254"/>
      <c r="O3" s="254"/>
      <c r="P3" s="254"/>
      <c r="Q3" s="254"/>
      <c r="R3" s="254"/>
      <c r="S3" s="254"/>
      <c r="T3" s="2"/>
    </row>
    <row r="4" spans="2:20" s="1" customFormat="1" ht="15">
      <c r="B4" s="2"/>
      <c r="C4" s="2"/>
      <c r="D4" s="2"/>
      <c r="E4" s="2"/>
      <c r="F4" s="2"/>
      <c r="G4" s="2"/>
      <c r="H4" s="2"/>
      <c r="I4" s="2"/>
      <c r="J4" s="2"/>
      <c r="K4" s="2"/>
      <c r="L4" s="2"/>
      <c r="M4" s="57"/>
      <c r="N4" s="2"/>
      <c r="O4" s="2"/>
      <c r="P4" s="2"/>
      <c r="Q4" s="2"/>
      <c r="R4" s="2"/>
      <c r="S4" s="2"/>
      <c r="T4" s="2"/>
    </row>
    <row r="5" spans="2:20" s="1" customFormat="1" ht="29.25" customHeight="1">
      <c r="B5" s="2"/>
      <c r="C5" s="213" t="s">
        <v>87</v>
      </c>
      <c r="D5" s="213"/>
      <c r="E5" s="213"/>
      <c r="F5" s="213"/>
      <c r="G5" s="213"/>
      <c r="H5" s="213"/>
      <c r="I5" s="213"/>
      <c r="J5" s="213"/>
      <c r="K5" s="213"/>
      <c r="L5" s="213"/>
      <c r="M5" s="213"/>
      <c r="N5" s="213"/>
      <c r="O5" s="213"/>
      <c r="P5" s="213"/>
      <c r="Q5" s="213"/>
      <c r="R5" s="213"/>
      <c r="S5" s="213"/>
      <c r="T5" s="2"/>
    </row>
    <row r="6" spans="2:20" s="35" customFormat="1" ht="15" customHeight="1">
      <c r="B6" s="36"/>
      <c r="C6" s="52"/>
      <c r="D6" s="52"/>
      <c r="E6" s="53" t="s">
        <v>88</v>
      </c>
      <c r="F6" s="54" t="str">
        <f>'приложение 1'!W9</f>
        <v>январь</v>
      </c>
      <c r="G6" s="55" t="s">
        <v>136</v>
      </c>
      <c r="H6" s="261" t="s">
        <v>192</v>
      </c>
      <c r="I6" s="261"/>
      <c r="J6" s="262">
        <f>'приложение 1'!I21</f>
        <v>44287</v>
      </c>
      <c r="K6" s="262"/>
      <c r="L6" s="262"/>
      <c r="M6" s="262"/>
      <c r="N6" s="262"/>
      <c r="O6" s="52"/>
      <c r="P6" s="56"/>
      <c r="Q6" s="56"/>
      <c r="R6" s="56"/>
      <c r="S6" s="56"/>
      <c r="T6" s="36"/>
    </row>
    <row r="7" spans="2:20" s="35" customFormat="1" ht="13.5">
      <c r="B7" s="36"/>
      <c r="C7" s="219"/>
      <c r="D7" s="220"/>
      <c r="E7" s="220"/>
      <c r="F7" s="220"/>
      <c r="G7" s="220"/>
      <c r="H7" s="220"/>
      <c r="I7" s="220"/>
      <c r="J7" s="36"/>
      <c r="K7" s="36"/>
      <c r="L7" s="36"/>
      <c r="M7" s="58"/>
      <c r="N7" s="36"/>
      <c r="O7" s="36"/>
      <c r="P7" s="36"/>
      <c r="Q7" s="36"/>
      <c r="R7" s="36"/>
      <c r="S7" s="36"/>
      <c r="T7" s="36"/>
    </row>
    <row r="8" spans="2:20" s="35" customFormat="1" ht="15" customHeight="1">
      <c r="B8" s="36"/>
      <c r="C8" s="221" t="s">
        <v>1</v>
      </c>
      <c r="D8" s="222"/>
      <c r="E8" s="223"/>
      <c r="F8" s="221" t="str">
        <f>IF('приложение 1'!F8=0," ",'приложение 1'!F8)</f>
        <v>ОАО "Александрийское"</v>
      </c>
      <c r="G8" s="222"/>
      <c r="H8" s="222"/>
      <c r="I8" s="222"/>
      <c r="J8" s="222"/>
      <c r="K8" s="222"/>
      <c r="L8" s="222"/>
      <c r="M8" s="222"/>
      <c r="N8" s="222"/>
      <c r="O8" s="222"/>
      <c r="P8" s="222"/>
      <c r="Q8" s="222"/>
      <c r="R8" s="222"/>
      <c r="S8" s="223"/>
      <c r="T8" s="36"/>
    </row>
    <row r="9" spans="2:20" s="35" customFormat="1" ht="15" customHeight="1">
      <c r="B9" s="36"/>
      <c r="C9" s="221" t="s">
        <v>2</v>
      </c>
      <c r="D9" s="222"/>
      <c r="E9" s="223"/>
      <c r="F9" s="221">
        <f>IF('приложение 1'!F9=0," ",'приложение 1'!F9)</f>
        <v>790281033</v>
      </c>
      <c r="G9" s="222"/>
      <c r="H9" s="222"/>
      <c r="I9" s="222"/>
      <c r="J9" s="222"/>
      <c r="K9" s="222"/>
      <c r="L9" s="222"/>
      <c r="M9" s="222"/>
      <c r="N9" s="222"/>
      <c r="O9" s="222"/>
      <c r="P9" s="222"/>
      <c r="Q9" s="222"/>
      <c r="R9" s="222"/>
      <c r="S9" s="223"/>
      <c r="T9" s="36"/>
    </row>
    <row r="10" spans="2:20" s="35" customFormat="1" ht="15" customHeight="1">
      <c r="B10" s="36"/>
      <c r="C10" s="221" t="s">
        <v>3</v>
      </c>
      <c r="D10" s="222"/>
      <c r="E10" s="223"/>
      <c r="F10" s="221" t="str">
        <f>IF('приложение 1'!F10=0," ",'приложение 1'!F10)</f>
        <v>Разведение сельскохозяйственной птицы</v>
      </c>
      <c r="G10" s="222"/>
      <c r="H10" s="222"/>
      <c r="I10" s="222"/>
      <c r="J10" s="222"/>
      <c r="K10" s="222"/>
      <c r="L10" s="222"/>
      <c r="M10" s="222"/>
      <c r="N10" s="222"/>
      <c r="O10" s="222"/>
      <c r="P10" s="222"/>
      <c r="Q10" s="222"/>
      <c r="R10" s="222"/>
      <c r="S10" s="223"/>
      <c r="T10" s="36"/>
    </row>
    <row r="11" spans="2:20" s="35" customFormat="1" ht="15" customHeight="1">
      <c r="B11" s="36"/>
      <c r="C11" s="221" t="s">
        <v>4</v>
      </c>
      <c r="D11" s="222"/>
      <c r="E11" s="223"/>
      <c r="F11" s="221" t="str">
        <f>IF('приложение 1'!F11=0," ",'приложение 1'!F11)</f>
        <v>Акционерное общество</v>
      </c>
      <c r="G11" s="222"/>
      <c r="H11" s="222"/>
      <c r="I11" s="222"/>
      <c r="J11" s="222"/>
      <c r="K11" s="222"/>
      <c r="L11" s="222"/>
      <c r="M11" s="222"/>
      <c r="N11" s="222"/>
      <c r="O11" s="222"/>
      <c r="P11" s="222"/>
      <c r="Q11" s="222"/>
      <c r="R11" s="222"/>
      <c r="S11" s="223"/>
      <c r="T11" s="36"/>
    </row>
    <row r="12" spans="2:20" s="35" customFormat="1" ht="15" customHeight="1">
      <c r="B12" s="36"/>
      <c r="C12" s="221" t="s">
        <v>5</v>
      </c>
      <c r="D12" s="222"/>
      <c r="E12" s="223"/>
      <c r="F12" s="221" t="str">
        <f>IF('приложение 1'!F12=0," ",'приложение 1'!F12)</f>
        <v>Общее собрание акционеров</v>
      </c>
      <c r="G12" s="222"/>
      <c r="H12" s="222"/>
      <c r="I12" s="222"/>
      <c r="J12" s="222"/>
      <c r="K12" s="222"/>
      <c r="L12" s="222"/>
      <c r="M12" s="222"/>
      <c r="N12" s="222"/>
      <c r="O12" s="222"/>
      <c r="P12" s="222"/>
      <c r="Q12" s="222"/>
      <c r="R12" s="222"/>
      <c r="S12" s="223"/>
      <c r="T12" s="36"/>
    </row>
    <row r="13" spans="2:20" s="35" customFormat="1" ht="15" customHeight="1">
      <c r="B13" s="36"/>
      <c r="C13" s="221" t="s">
        <v>6</v>
      </c>
      <c r="D13" s="222"/>
      <c r="E13" s="223"/>
      <c r="F13" s="221" t="str">
        <f>IF('приложение 1'!F13=0," ",'приложение 1'!F13)</f>
        <v>тыс.рублей</v>
      </c>
      <c r="G13" s="222"/>
      <c r="H13" s="222"/>
      <c r="I13" s="222"/>
      <c r="J13" s="222"/>
      <c r="K13" s="222"/>
      <c r="L13" s="222"/>
      <c r="M13" s="222"/>
      <c r="N13" s="222"/>
      <c r="O13" s="222"/>
      <c r="P13" s="222"/>
      <c r="Q13" s="222"/>
      <c r="R13" s="222"/>
      <c r="S13" s="223"/>
      <c r="T13" s="36"/>
    </row>
    <row r="14" spans="2:20" s="35" customFormat="1" ht="13.5">
      <c r="B14" s="36"/>
      <c r="C14" s="221" t="s">
        <v>7</v>
      </c>
      <c r="D14" s="222"/>
      <c r="E14" s="223"/>
      <c r="F14" s="221" t="str">
        <f>IF('приложение 1'!F14=0," ",'приложение 1'!F14)</f>
        <v>Шкловский р-он Могилевская обл.,аг.Александрия ул.Оршанская д.6</v>
      </c>
      <c r="G14" s="222"/>
      <c r="H14" s="222"/>
      <c r="I14" s="222"/>
      <c r="J14" s="222"/>
      <c r="K14" s="222"/>
      <c r="L14" s="222"/>
      <c r="M14" s="222"/>
      <c r="N14" s="222"/>
      <c r="O14" s="222"/>
      <c r="P14" s="222"/>
      <c r="Q14" s="222"/>
      <c r="R14" s="222"/>
      <c r="S14" s="223"/>
      <c r="T14" s="36"/>
    </row>
    <row r="15" spans="2:20" s="1" customFormat="1" ht="15">
      <c r="B15" s="2"/>
      <c r="C15" s="2"/>
      <c r="D15" s="2"/>
      <c r="E15" s="2"/>
      <c r="F15" s="2"/>
      <c r="G15" s="2"/>
      <c r="H15" s="2"/>
      <c r="I15" s="2"/>
      <c r="J15" s="2"/>
      <c r="K15" s="2"/>
      <c r="L15" s="2"/>
      <c r="M15" s="57"/>
      <c r="N15" s="2"/>
      <c r="O15" s="2"/>
      <c r="P15" s="2"/>
      <c r="Q15" s="2"/>
      <c r="R15" s="2"/>
      <c r="S15" s="2"/>
      <c r="T15" s="2"/>
    </row>
    <row r="16" spans="2:20" s="35" customFormat="1" ht="27">
      <c r="B16" s="36"/>
      <c r="C16" s="227" t="s">
        <v>89</v>
      </c>
      <c r="D16" s="228"/>
      <c r="E16" s="228"/>
      <c r="F16" s="228"/>
      <c r="G16" s="228"/>
      <c r="H16" s="229"/>
      <c r="I16" s="233" t="s">
        <v>12</v>
      </c>
      <c r="J16" s="76" t="s">
        <v>90</v>
      </c>
      <c r="K16" s="235" t="str">
        <f>F6</f>
        <v>январь</v>
      </c>
      <c r="L16" s="235"/>
      <c r="M16" s="77" t="s">
        <v>136</v>
      </c>
      <c r="N16" s="78" t="str">
        <f>H6</f>
        <v>декабрь</v>
      </c>
      <c r="O16" s="76" t="s">
        <v>90</v>
      </c>
      <c r="P16" s="235" t="str">
        <f>F6</f>
        <v>январь</v>
      </c>
      <c r="Q16" s="235"/>
      <c r="R16" s="79" t="s">
        <v>136</v>
      </c>
      <c r="S16" s="80" t="str">
        <f>H6</f>
        <v>декабрь</v>
      </c>
      <c r="T16" s="36"/>
    </row>
    <row r="17" spans="2:20" s="35" customFormat="1" ht="15" customHeight="1">
      <c r="B17" s="36"/>
      <c r="C17" s="230"/>
      <c r="D17" s="231"/>
      <c r="E17" s="231"/>
      <c r="F17" s="231"/>
      <c r="G17" s="231"/>
      <c r="H17" s="232"/>
      <c r="I17" s="234"/>
      <c r="J17" s="236">
        <f>J6</f>
        <v>44287</v>
      </c>
      <c r="K17" s="237"/>
      <c r="L17" s="237"/>
      <c r="M17" s="237"/>
      <c r="N17" s="237"/>
      <c r="O17" s="236">
        <f>DATE(YEAR(J17),MONTH(0),DAY(0))</f>
        <v>44196</v>
      </c>
      <c r="P17" s="237"/>
      <c r="Q17" s="237"/>
      <c r="R17" s="237"/>
      <c r="S17" s="238"/>
      <c r="T17" s="36"/>
    </row>
    <row r="18" spans="2:20" s="35" customFormat="1" ht="13.5">
      <c r="B18" s="36"/>
      <c r="C18" s="224">
        <v>1</v>
      </c>
      <c r="D18" s="225"/>
      <c r="E18" s="225"/>
      <c r="F18" s="225"/>
      <c r="G18" s="225"/>
      <c r="H18" s="226"/>
      <c r="I18" s="37">
        <v>2</v>
      </c>
      <c r="J18" s="224">
        <v>3</v>
      </c>
      <c r="K18" s="225"/>
      <c r="L18" s="225"/>
      <c r="M18" s="225"/>
      <c r="N18" s="226"/>
      <c r="O18" s="224">
        <v>4</v>
      </c>
      <c r="P18" s="225"/>
      <c r="Q18" s="225"/>
      <c r="R18" s="225"/>
      <c r="S18" s="226"/>
      <c r="T18" s="36"/>
    </row>
    <row r="19" spans="2:22" s="35" customFormat="1" ht="13.5">
      <c r="B19" s="36"/>
      <c r="C19" s="248" t="s">
        <v>91</v>
      </c>
      <c r="D19" s="249"/>
      <c r="E19" s="249"/>
      <c r="F19" s="249"/>
      <c r="G19" s="249"/>
      <c r="H19" s="253"/>
      <c r="I19" s="38" t="s">
        <v>92</v>
      </c>
      <c r="J19" s="251">
        <v>106872</v>
      </c>
      <c r="K19" s="250"/>
      <c r="L19" s="250"/>
      <c r="M19" s="250"/>
      <c r="N19" s="252"/>
      <c r="O19" s="251">
        <v>98500</v>
      </c>
      <c r="P19" s="250"/>
      <c r="Q19" s="250"/>
      <c r="R19" s="250"/>
      <c r="S19" s="252"/>
      <c r="T19" s="36"/>
      <c r="V19" s="66" t="s">
        <v>179</v>
      </c>
    </row>
    <row r="20" spans="2:22" s="35" customFormat="1" ht="27" customHeight="1">
      <c r="B20" s="36"/>
      <c r="C20" s="221" t="s">
        <v>93</v>
      </c>
      <c r="D20" s="222"/>
      <c r="E20" s="222"/>
      <c r="F20" s="222"/>
      <c r="G20" s="222"/>
      <c r="H20" s="223"/>
      <c r="I20" s="39" t="s">
        <v>94</v>
      </c>
      <c r="J20" s="216">
        <v>99735</v>
      </c>
      <c r="K20" s="217"/>
      <c r="L20" s="217"/>
      <c r="M20" s="217"/>
      <c r="N20" s="218"/>
      <c r="O20" s="216">
        <v>94649</v>
      </c>
      <c r="P20" s="217"/>
      <c r="Q20" s="217"/>
      <c r="R20" s="217"/>
      <c r="S20" s="218"/>
      <c r="T20" s="36"/>
      <c r="V20" s="66"/>
    </row>
    <row r="21" spans="2:20" s="35" customFormat="1" ht="13.5">
      <c r="B21" s="36"/>
      <c r="C21" s="221" t="s">
        <v>95</v>
      </c>
      <c r="D21" s="222"/>
      <c r="E21" s="222"/>
      <c r="F21" s="222"/>
      <c r="G21" s="222"/>
      <c r="H21" s="223"/>
      <c r="I21" s="39" t="s">
        <v>96</v>
      </c>
      <c r="J21" s="239">
        <f>J19-J20</f>
        <v>7137</v>
      </c>
      <c r="K21" s="240"/>
      <c r="L21" s="240"/>
      <c r="M21" s="240"/>
      <c r="N21" s="241"/>
      <c r="O21" s="239">
        <f>O19-O20</f>
        <v>3851</v>
      </c>
      <c r="P21" s="240"/>
      <c r="Q21" s="240"/>
      <c r="R21" s="240"/>
      <c r="S21" s="241"/>
      <c r="T21" s="36"/>
    </row>
    <row r="22" spans="2:22" s="35" customFormat="1" ht="13.5">
      <c r="B22" s="36"/>
      <c r="C22" s="221" t="s">
        <v>97</v>
      </c>
      <c r="D22" s="222"/>
      <c r="E22" s="222"/>
      <c r="F22" s="222"/>
      <c r="G22" s="222"/>
      <c r="H22" s="223"/>
      <c r="I22" s="39" t="s">
        <v>98</v>
      </c>
      <c r="J22" s="216">
        <v>2453</v>
      </c>
      <c r="K22" s="217"/>
      <c r="L22" s="217"/>
      <c r="M22" s="217"/>
      <c r="N22" s="218"/>
      <c r="O22" s="216">
        <v>1930</v>
      </c>
      <c r="P22" s="217"/>
      <c r="Q22" s="217"/>
      <c r="R22" s="217"/>
      <c r="S22" s="218"/>
      <c r="T22" s="36"/>
      <c r="V22" s="66" t="s">
        <v>180</v>
      </c>
    </row>
    <row r="23" spans="2:22" s="35" customFormat="1" ht="13.5">
      <c r="B23" s="36"/>
      <c r="C23" s="221" t="s">
        <v>99</v>
      </c>
      <c r="D23" s="222"/>
      <c r="E23" s="222"/>
      <c r="F23" s="222"/>
      <c r="G23" s="222"/>
      <c r="H23" s="223"/>
      <c r="I23" s="39" t="s">
        <v>100</v>
      </c>
      <c r="J23" s="216">
        <v>1063</v>
      </c>
      <c r="K23" s="217"/>
      <c r="L23" s="217"/>
      <c r="M23" s="217"/>
      <c r="N23" s="218"/>
      <c r="O23" s="216">
        <v>1121</v>
      </c>
      <c r="P23" s="217"/>
      <c r="Q23" s="217"/>
      <c r="R23" s="217"/>
      <c r="S23" s="218"/>
      <c r="T23" s="36"/>
      <c r="V23" s="66" t="s">
        <v>181</v>
      </c>
    </row>
    <row r="24" spans="2:20" s="35" customFormat="1" ht="27" customHeight="1">
      <c r="B24" s="36"/>
      <c r="C24" s="221" t="s">
        <v>101</v>
      </c>
      <c r="D24" s="222"/>
      <c r="E24" s="222"/>
      <c r="F24" s="222"/>
      <c r="G24" s="222"/>
      <c r="H24" s="223"/>
      <c r="I24" s="39" t="s">
        <v>102</v>
      </c>
      <c r="J24" s="239">
        <f>J21-J22-J23</f>
        <v>3621</v>
      </c>
      <c r="K24" s="240"/>
      <c r="L24" s="240"/>
      <c r="M24" s="240"/>
      <c r="N24" s="241"/>
      <c r="O24" s="239">
        <f>O21-O22-O23</f>
        <v>800</v>
      </c>
      <c r="P24" s="240"/>
      <c r="Q24" s="240"/>
      <c r="R24" s="240"/>
      <c r="S24" s="241"/>
      <c r="T24" s="36"/>
    </row>
    <row r="25" spans="2:22" s="35" customFormat="1" ht="13.5">
      <c r="B25" s="36"/>
      <c r="C25" s="221" t="s">
        <v>103</v>
      </c>
      <c r="D25" s="222"/>
      <c r="E25" s="222"/>
      <c r="F25" s="222"/>
      <c r="G25" s="222"/>
      <c r="H25" s="223"/>
      <c r="I25" s="39" t="s">
        <v>104</v>
      </c>
      <c r="J25" s="216">
        <v>6465</v>
      </c>
      <c r="K25" s="217"/>
      <c r="L25" s="217"/>
      <c r="M25" s="217"/>
      <c r="N25" s="218"/>
      <c r="O25" s="216">
        <v>5690</v>
      </c>
      <c r="P25" s="217"/>
      <c r="Q25" s="217"/>
      <c r="R25" s="217"/>
      <c r="S25" s="218"/>
      <c r="T25" s="36"/>
      <c r="V25" s="66" t="s">
        <v>179</v>
      </c>
    </row>
    <row r="26" spans="2:22" s="35" customFormat="1" ht="13.5">
      <c r="B26" s="36"/>
      <c r="C26" s="221" t="s">
        <v>105</v>
      </c>
      <c r="D26" s="222"/>
      <c r="E26" s="222"/>
      <c r="F26" s="222"/>
      <c r="G26" s="222"/>
      <c r="H26" s="223"/>
      <c r="I26" s="39" t="s">
        <v>106</v>
      </c>
      <c r="J26" s="216">
        <v>5789</v>
      </c>
      <c r="K26" s="217"/>
      <c r="L26" s="217"/>
      <c r="M26" s="217"/>
      <c r="N26" s="218"/>
      <c r="O26" s="216">
        <v>3489</v>
      </c>
      <c r="P26" s="217"/>
      <c r="Q26" s="217"/>
      <c r="R26" s="217"/>
      <c r="S26" s="218"/>
      <c r="T26" s="36"/>
      <c r="V26" s="66" t="s">
        <v>179</v>
      </c>
    </row>
    <row r="27" spans="2:20" s="35" customFormat="1" ht="27" customHeight="1">
      <c r="B27" s="36"/>
      <c r="C27" s="221" t="s">
        <v>107</v>
      </c>
      <c r="D27" s="222"/>
      <c r="E27" s="222"/>
      <c r="F27" s="222"/>
      <c r="G27" s="222"/>
      <c r="H27" s="223"/>
      <c r="I27" s="39" t="s">
        <v>108</v>
      </c>
      <c r="J27" s="239">
        <f>J24+J25-J26</f>
        <v>4297</v>
      </c>
      <c r="K27" s="240"/>
      <c r="L27" s="240"/>
      <c r="M27" s="240"/>
      <c r="N27" s="241"/>
      <c r="O27" s="239">
        <f>O24+O25-O26</f>
        <v>3001</v>
      </c>
      <c r="P27" s="240"/>
      <c r="Q27" s="240"/>
      <c r="R27" s="240"/>
      <c r="S27" s="241"/>
      <c r="T27" s="36"/>
    </row>
    <row r="28" spans="2:22" s="35" customFormat="1" ht="13.5">
      <c r="B28" s="36"/>
      <c r="C28" s="242" t="s">
        <v>109</v>
      </c>
      <c r="D28" s="243"/>
      <c r="E28" s="243"/>
      <c r="F28" s="243"/>
      <c r="G28" s="243"/>
      <c r="H28" s="244"/>
      <c r="I28" s="40">
        <v>100</v>
      </c>
      <c r="J28" s="245">
        <f>J30+J31+J32+J33</f>
        <v>2500</v>
      </c>
      <c r="K28" s="246"/>
      <c r="L28" s="246"/>
      <c r="M28" s="246"/>
      <c r="N28" s="247"/>
      <c r="O28" s="245">
        <f>O30+O31+O32+O33</f>
        <v>754</v>
      </c>
      <c r="P28" s="246"/>
      <c r="Q28" s="246"/>
      <c r="R28" s="246"/>
      <c r="S28" s="247"/>
      <c r="T28" s="36"/>
      <c r="V28" s="66" t="s">
        <v>182</v>
      </c>
    </row>
    <row r="29" spans="2:22" s="35" customFormat="1" ht="13.5">
      <c r="B29" s="36"/>
      <c r="C29" s="242" t="s">
        <v>68</v>
      </c>
      <c r="D29" s="243"/>
      <c r="E29" s="243"/>
      <c r="F29" s="243"/>
      <c r="G29" s="243"/>
      <c r="H29" s="243"/>
      <c r="I29" s="40"/>
      <c r="J29" s="246"/>
      <c r="K29" s="246"/>
      <c r="L29" s="246"/>
      <c r="M29" s="246"/>
      <c r="N29" s="246"/>
      <c r="O29" s="245"/>
      <c r="P29" s="246"/>
      <c r="Q29" s="246"/>
      <c r="R29" s="246"/>
      <c r="S29" s="247"/>
      <c r="T29" s="36"/>
      <c r="V29" s="74"/>
    </row>
    <row r="30" spans="2:22" s="35" customFormat="1" ht="27" customHeight="1">
      <c r="B30" s="36"/>
      <c r="C30" s="248" t="s">
        <v>110</v>
      </c>
      <c r="D30" s="249"/>
      <c r="E30" s="249"/>
      <c r="F30" s="249"/>
      <c r="G30" s="249"/>
      <c r="H30" s="249"/>
      <c r="I30" s="41">
        <v>101</v>
      </c>
      <c r="J30" s="250">
        <v>417</v>
      </c>
      <c r="K30" s="250"/>
      <c r="L30" s="250"/>
      <c r="M30" s="250"/>
      <c r="N30" s="250"/>
      <c r="O30" s="251">
        <v>182</v>
      </c>
      <c r="P30" s="250"/>
      <c r="Q30" s="250"/>
      <c r="R30" s="250"/>
      <c r="S30" s="252"/>
      <c r="T30" s="36"/>
      <c r="V30" s="74"/>
    </row>
    <row r="31" spans="2:22" s="35" customFormat="1" ht="27" customHeight="1">
      <c r="B31" s="36"/>
      <c r="C31" s="248" t="s">
        <v>111</v>
      </c>
      <c r="D31" s="249"/>
      <c r="E31" s="249"/>
      <c r="F31" s="249"/>
      <c r="G31" s="249"/>
      <c r="H31" s="253"/>
      <c r="I31" s="41">
        <v>102</v>
      </c>
      <c r="J31" s="251">
        <v>32</v>
      </c>
      <c r="K31" s="250"/>
      <c r="L31" s="250"/>
      <c r="M31" s="250"/>
      <c r="N31" s="252"/>
      <c r="O31" s="251">
        <v>75</v>
      </c>
      <c r="P31" s="250"/>
      <c r="Q31" s="250"/>
      <c r="R31" s="250"/>
      <c r="S31" s="252"/>
      <c r="T31" s="36"/>
      <c r="V31" s="75"/>
    </row>
    <row r="32" spans="2:22" s="35" customFormat="1" ht="13.5">
      <c r="B32" s="36"/>
      <c r="C32" s="221" t="s">
        <v>112</v>
      </c>
      <c r="D32" s="222"/>
      <c r="E32" s="222"/>
      <c r="F32" s="222"/>
      <c r="G32" s="222"/>
      <c r="H32" s="223"/>
      <c r="I32" s="42">
        <v>103</v>
      </c>
      <c r="J32" s="216"/>
      <c r="K32" s="217"/>
      <c r="L32" s="217"/>
      <c r="M32" s="217"/>
      <c r="N32" s="218"/>
      <c r="O32" s="216"/>
      <c r="P32" s="217"/>
      <c r="Q32" s="217"/>
      <c r="R32" s="217"/>
      <c r="S32" s="218"/>
      <c r="T32" s="36"/>
      <c r="V32" s="75"/>
    </row>
    <row r="33" spans="2:22" s="35" customFormat="1" ht="13.5">
      <c r="B33" s="36"/>
      <c r="C33" s="221" t="s">
        <v>113</v>
      </c>
      <c r="D33" s="222"/>
      <c r="E33" s="222"/>
      <c r="F33" s="222"/>
      <c r="G33" s="222"/>
      <c r="H33" s="223"/>
      <c r="I33" s="42">
        <v>104</v>
      </c>
      <c r="J33" s="216">
        <v>2051</v>
      </c>
      <c r="K33" s="217"/>
      <c r="L33" s="217"/>
      <c r="M33" s="217"/>
      <c r="N33" s="218"/>
      <c r="O33" s="216">
        <v>497</v>
      </c>
      <c r="P33" s="217"/>
      <c r="Q33" s="217"/>
      <c r="R33" s="217"/>
      <c r="S33" s="218"/>
      <c r="T33" s="36"/>
      <c r="V33" s="75"/>
    </row>
    <row r="34" spans="2:22" s="35" customFormat="1" ht="13.5">
      <c r="B34" s="36"/>
      <c r="C34" s="221" t="s">
        <v>114</v>
      </c>
      <c r="D34" s="222"/>
      <c r="E34" s="222"/>
      <c r="F34" s="222"/>
      <c r="G34" s="222"/>
      <c r="H34" s="223"/>
      <c r="I34" s="42">
        <v>110</v>
      </c>
      <c r="J34" s="239">
        <f>J36+J37</f>
        <v>118</v>
      </c>
      <c r="K34" s="240"/>
      <c r="L34" s="240"/>
      <c r="M34" s="240"/>
      <c r="N34" s="241"/>
      <c r="O34" s="239">
        <f>O36+O37</f>
        <v>93</v>
      </c>
      <c r="P34" s="240"/>
      <c r="Q34" s="240"/>
      <c r="R34" s="240"/>
      <c r="S34" s="241"/>
      <c r="T34" s="36"/>
      <c r="V34" s="66" t="s">
        <v>182</v>
      </c>
    </row>
    <row r="35" spans="2:22" s="35" customFormat="1" ht="13.5">
      <c r="B35" s="36"/>
      <c r="C35" s="242" t="s">
        <v>68</v>
      </c>
      <c r="D35" s="243"/>
      <c r="E35" s="243"/>
      <c r="F35" s="243"/>
      <c r="G35" s="243"/>
      <c r="H35" s="243"/>
      <c r="I35" s="40"/>
      <c r="J35" s="246"/>
      <c r="K35" s="246"/>
      <c r="L35" s="246"/>
      <c r="M35" s="246"/>
      <c r="N35" s="246"/>
      <c r="O35" s="245"/>
      <c r="P35" s="246"/>
      <c r="Q35" s="246"/>
      <c r="R35" s="246"/>
      <c r="S35" s="247"/>
      <c r="T35" s="36"/>
      <c r="V35" s="74"/>
    </row>
    <row r="36" spans="2:22" s="35" customFormat="1" ht="27" customHeight="1">
      <c r="B36" s="36"/>
      <c r="C36" s="248" t="s">
        <v>115</v>
      </c>
      <c r="D36" s="249"/>
      <c r="E36" s="249"/>
      <c r="F36" s="249"/>
      <c r="G36" s="249"/>
      <c r="H36" s="249"/>
      <c r="I36" s="41">
        <v>111</v>
      </c>
      <c r="J36" s="250">
        <v>114</v>
      </c>
      <c r="K36" s="250"/>
      <c r="L36" s="250"/>
      <c r="M36" s="250"/>
      <c r="N36" s="250"/>
      <c r="O36" s="251">
        <v>77</v>
      </c>
      <c r="P36" s="250"/>
      <c r="Q36" s="250"/>
      <c r="R36" s="250"/>
      <c r="S36" s="252"/>
      <c r="T36" s="36"/>
      <c r="V36" s="74"/>
    </row>
    <row r="37" spans="2:22" s="35" customFormat="1" ht="13.5">
      <c r="B37" s="36"/>
      <c r="C37" s="248" t="s">
        <v>116</v>
      </c>
      <c r="D37" s="249"/>
      <c r="E37" s="249"/>
      <c r="F37" s="249"/>
      <c r="G37" s="249"/>
      <c r="H37" s="253"/>
      <c r="I37" s="41">
        <v>112</v>
      </c>
      <c r="J37" s="251">
        <v>4</v>
      </c>
      <c r="K37" s="250"/>
      <c r="L37" s="250"/>
      <c r="M37" s="250"/>
      <c r="N37" s="252"/>
      <c r="O37" s="251">
        <v>16</v>
      </c>
      <c r="P37" s="250"/>
      <c r="Q37" s="250"/>
      <c r="R37" s="250"/>
      <c r="S37" s="252"/>
      <c r="T37" s="36"/>
      <c r="V37" s="75"/>
    </row>
    <row r="38" spans="2:22" s="35" customFormat="1" ht="13.5">
      <c r="B38" s="36"/>
      <c r="C38" s="221" t="s">
        <v>117</v>
      </c>
      <c r="D38" s="222"/>
      <c r="E38" s="222"/>
      <c r="F38" s="222"/>
      <c r="G38" s="222"/>
      <c r="H38" s="223"/>
      <c r="I38" s="42">
        <v>120</v>
      </c>
      <c r="J38" s="239">
        <f>J40+J41</f>
        <v>1839</v>
      </c>
      <c r="K38" s="240"/>
      <c r="L38" s="240"/>
      <c r="M38" s="240"/>
      <c r="N38" s="241"/>
      <c r="O38" s="239">
        <f>O40+O41</f>
        <v>222</v>
      </c>
      <c r="P38" s="240"/>
      <c r="Q38" s="240"/>
      <c r="R38" s="240"/>
      <c r="S38" s="241"/>
      <c r="T38" s="36"/>
      <c r="V38" s="66" t="s">
        <v>182</v>
      </c>
    </row>
    <row r="39" spans="2:22" s="35" customFormat="1" ht="13.5">
      <c r="B39" s="36"/>
      <c r="C39" s="242" t="s">
        <v>68</v>
      </c>
      <c r="D39" s="243"/>
      <c r="E39" s="243"/>
      <c r="F39" s="243"/>
      <c r="G39" s="243"/>
      <c r="H39" s="243"/>
      <c r="I39" s="40"/>
      <c r="J39" s="246"/>
      <c r="K39" s="246"/>
      <c r="L39" s="246"/>
      <c r="M39" s="246"/>
      <c r="N39" s="246"/>
      <c r="O39" s="245"/>
      <c r="P39" s="246"/>
      <c r="Q39" s="246"/>
      <c r="R39" s="246"/>
      <c r="S39" s="247"/>
      <c r="T39" s="36"/>
      <c r="V39" s="74"/>
    </row>
    <row r="40" spans="2:22" s="35" customFormat="1" ht="13.5">
      <c r="B40" s="36"/>
      <c r="C40" s="248" t="s">
        <v>118</v>
      </c>
      <c r="D40" s="249"/>
      <c r="E40" s="249"/>
      <c r="F40" s="249"/>
      <c r="G40" s="249"/>
      <c r="H40" s="249"/>
      <c r="I40" s="41">
        <v>121</v>
      </c>
      <c r="J40" s="250">
        <v>1839</v>
      </c>
      <c r="K40" s="250"/>
      <c r="L40" s="250"/>
      <c r="M40" s="250"/>
      <c r="N40" s="250"/>
      <c r="O40" s="251">
        <v>222</v>
      </c>
      <c r="P40" s="250"/>
      <c r="Q40" s="250"/>
      <c r="R40" s="250"/>
      <c r="S40" s="252"/>
      <c r="T40" s="36"/>
      <c r="V40" s="74"/>
    </row>
    <row r="41" spans="2:22" s="35" customFormat="1" ht="13.5">
      <c r="B41" s="36"/>
      <c r="C41" s="248" t="s">
        <v>119</v>
      </c>
      <c r="D41" s="249"/>
      <c r="E41" s="249"/>
      <c r="F41" s="249"/>
      <c r="G41" s="249"/>
      <c r="H41" s="253"/>
      <c r="I41" s="41">
        <v>122</v>
      </c>
      <c r="J41" s="251"/>
      <c r="K41" s="250"/>
      <c r="L41" s="250"/>
      <c r="M41" s="250"/>
      <c r="N41" s="252"/>
      <c r="O41" s="251">
        <v>0</v>
      </c>
      <c r="P41" s="250"/>
      <c r="Q41" s="250"/>
      <c r="R41" s="250"/>
      <c r="S41" s="252"/>
      <c r="T41" s="36"/>
      <c r="V41" s="75"/>
    </row>
    <row r="42" spans="2:22" s="35" customFormat="1" ht="13.5">
      <c r="B42" s="36"/>
      <c r="C42" s="221" t="s">
        <v>120</v>
      </c>
      <c r="D42" s="222"/>
      <c r="E42" s="222"/>
      <c r="F42" s="222"/>
      <c r="G42" s="222"/>
      <c r="H42" s="223"/>
      <c r="I42" s="42">
        <v>130</v>
      </c>
      <c r="J42" s="239">
        <f>J44+J45+J46+J47</f>
        <v>5167</v>
      </c>
      <c r="K42" s="240"/>
      <c r="L42" s="240"/>
      <c r="M42" s="240"/>
      <c r="N42" s="241"/>
      <c r="O42" s="239">
        <f>O44+O45+O46+O47</f>
        <v>3519</v>
      </c>
      <c r="P42" s="240"/>
      <c r="Q42" s="240"/>
      <c r="R42" s="240"/>
      <c r="S42" s="241"/>
      <c r="T42" s="36"/>
      <c r="V42" s="66" t="s">
        <v>182</v>
      </c>
    </row>
    <row r="43" spans="2:22" s="35" customFormat="1" ht="13.5" customHeight="1">
      <c r="B43" s="36"/>
      <c r="C43" s="242" t="s">
        <v>68</v>
      </c>
      <c r="D43" s="243"/>
      <c r="E43" s="243"/>
      <c r="F43" s="243"/>
      <c r="G43" s="243"/>
      <c r="H43" s="243"/>
      <c r="I43" s="40"/>
      <c r="J43" s="246"/>
      <c r="K43" s="246"/>
      <c r="L43" s="246"/>
      <c r="M43" s="246"/>
      <c r="N43" s="246"/>
      <c r="O43" s="245"/>
      <c r="P43" s="246"/>
      <c r="Q43" s="246"/>
      <c r="R43" s="246"/>
      <c r="S43" s="247"/>
      <c r="T43" s="36"/>
      <c r="V43" s="74"/>
    </row>
    <row r="44" spans="2:22" s="35" customFormat="1" ht="15" customHeight="1">
      <c r="B44" s="36"/>
      <c r="C44" s="248" t="s">
        <v>121</v>
      </c>
      <c r="D44" s="249"/>
      <c r="E44" s="249"/>
      <c r="F44" s="249"/>
      <c r="G44" s="249"/>
      <c r="H44" s="249"/>
      <c r="I44" s="41">
        <v>131</v>
      </c>
      <c r="J44" s="250">
        <v>4708</v>
      </c>
      <c r="K44" s="250"/>
      <c r="L44" s="250"/>
      <c r="M44" s="250"/>
      <c r="N44" s="250"/>
      <c r="O44" s="251">
        <v>3013</v>
      </c>
      <c r="P44" s="250"/>
      <c r="Q44" s="250"/>
      <c r="R44" s="250"/>
      <c r="S44" s="252"/>
      <c r="T44" s="36"/>
      <c r="V44" s="74"/>
    </row>
    <row r="45" spans="2:22" s="35" customFormat="1" ht="13.5">
      <c r="B45" s="36"/>
      <c r="C45" s="221" t="s">
        <v>118</v>
      </c>
      <c r="D45" s="222"/>
      <c r="E45" s="222"/>
      <c r="F45" s="222"/>
      <c r="G45" s="222"/>
      <c r="H45" s="223"/>
      <c r="I45" s="42">
        <v>132</v>
      </c>
      <c r="J45" s="216">
        <v>378</v>
      </c>
      <c r="K45" s="217"/>
      <c r="L45" s="217"/>
      <c r="M45" s="217"/>
      <c r="N45" s="218"/>
      <c r="O45" s="216">
        <v>484</v>
      </c>
      <c r="P45" s="217"/>
      <c r="Q45" s="217"/>
      <c r="R45" s="217"/>
      <c r="S45" s="218"/>
      <c r="T45" s="36"/>
      <c r="V45" s="75"/>
    </row>
    <row r="46" spans="2:22" s="35" customFormat="1" ht="13.5">
      <c r="B46" s="36"/>
      <c r="C46" s="221" t="s">
        <v>122</v>
      </c>
      <c r="D46" s="222"/>
      <c r="E46" s="222"/>
      <c r="F46" s="222"/>
      <c r="G46" s="222"/>
      <c r="H46" s="223"/>
      <c r="I46" s="42">
        <v>133</v>
      </c>
      <c r="J46" s="216">
        <v>81</v>
      </c>
      <c r="K46" s="217"/>
      <c r="L46" s="217"/>
      <c r="M46" s="217"/>
      <c r="N46" s="218"/>
      <c r="O46" s="216">
        <v>22</v>
      </c>
      <c r="P46" s="217"/>
      <c r="Q46" s="217"/>
      <c r="R46" s="217"/>
      <c r="S46" s="218"/>
      <c r="T46" s="36"/>
      <c r="V46" s="75"/>
    </row>
    <row r="47" spans="2:22" s="35" customFormat="1" ht="13.5">
      <c r="B47" s="36"/>
      <c r="C47" s="221" t="s">
        <v>123</v>
      </c>
      <c r="D47" s="222"/>
      <c r="E47" s="222"/>
      <c r="F47" s="222"/>
      <c r="G47" s="222"/>
      <c r="H47" s="223"/>
      <c r="I47" s="42">
        <v>140</v>
      </c>
      <c r="J47" s="216"/>
      <c r="K47" s="217"/>
      <c r="L47" s="217"/>
      <c r="M47" s="217"/>
      <c r="N47" s="218"/>
      <c r="O47" s="216"/>
      <c r="P47" s="217"/>
      <c r="Q47" s="217"/>
      <c r="R47" s="217"/>
      <c r="S47" s="218"/>
      <c r="T47" s="36"/>
      <c r="V47" s="66" t="s">
        <v>182</v>
      </c>
    </row>
    <row r="48" spans="2:20" s="35" customFormat="1" ht="27" customHeight="1">
      <c r="B48" s="36"/>
      <c r="C48" s="221" t="s">
        <v>124</v>
      </c>
      <c r="D48" s="222"/>
      <c r="E48" s="222"/>
      <c r="F48" s="222"/>
      <c r="G48" s="222"/>
      <c r="H48" s="223"/>
      <c r="I48" s="42">
        <v>150</v>
      </c>
      <c r="J48" s="239">
        <f>J28-J34+J38-J42</f>
        <v>-946</v>
      </c>
      <c r="K48" s="240"/>
      <c r="L48" s="240"/>
      <c r="M48" s="240"/>
      <c r="N48" s="241"/>
      <c r="O48" s="239">
        <f>O28-O34+O38-O42</f>
        <v>-2636</v>
      </c>
      <c r="P48" s="240"/>
      <c r="Q48" s="240"/>
      <c r="R48" s="240"/>
      <c r="S48" s="241"/>
      <c r="T48" s="36"/>
    </row>
    <row r="49" spans="2:20" s="35" customFormat="1" ht="13.5">
      <c r="B49" s="36"/>
      <c r="C49" s="221" t="s">
        <v>125</v>
      </c>
      <c r="D49" s="222"/>
      <c r="E49" s="222"/>
      <c r="F49" s="222"/>
      <c r="G49" s="222"/>
      <c r="H49" s="223"/>
      <c r="I49" s="42">
        <v>160</v>
      </c>
      <c r="J49" s="239">
        <f>J27+J48</f>
        <v>3351</v>
      </c>
      <c r="K49" s="240"/>
      <c r="L49" s="240"/>
      <c r="M49" s="240"/>
      <c r="N49" s="241"/>
      <c r="O49" s="239">
        <f>O27+O48</f>
        <v>365</v>
      </c>
      <c r="P49" s="240"/>
      <c r="Q49" s="240"/>
      <c r="R49" s="240"/>
      <c r="S49" s="241"/>
      <c r="T49" s="36"/>
    </row>
    <row r="50" spans="2:22" s="35" customFormat="1" ht="13.5">
      <c r="B50" s="36"/>
      <c r="C50" s="221" t="s">
        <v>126</v>
      </c>
      <c r="D50" s="222"/>
      <c r="E50" s="222"/>
      <c r="F50" s="222"/>
      <c r="G50" s="222"/>
      <c r="H50" s="223"/>
      <c r="I50" s="42">
        <v>170</v>
      </c>
      <c r="J50" s="216"/>
      <c r="K50" s="217"/>
      <c r="L50" s="217"/>
      <c r="M50" s="217"/>
      <c r="N50" s="218"/>
      <c r="O50" s="216"/>
      <c r="P50" s="217"/>
      <c r="Q50" s="217"/>
      <c r="R50" s="217"/>
      <c r="S50" s="218"/>
      <c r="T50" s="36"/>
      <c r="V50" s="66" t="s">
        <v>164</v>
      </c>
    </row>
    <row r="51" spans="2:22" s="35" customFormat="1" ht="13.5">
      <c r="B51" s="36"/>
      <c r="C51" s="221" t="s">
        <v>127</v>
      </c>
      <c r="D51" s="222"/>
      <c r="E51" s="222"/>
      <c r="F51" s="222"/>
      <c r="G51" s="222"/>
      <c r="H51" s="223"/>
      <c r="I51" s="42">
        <v>180</v>
      </c>
      <c r="J51" s="216"/>
      <c r="K51" s="217"/>
      <c r="L51" s="217"/>
      <c r="M51" s="217"/>
      <c r="N51" s="218"/>
      <c r="O51" s="216"/>
      <c r="P51" s="217"/>
      <c r="Q51" s="217"/>
      <c r="R51" s="217"/>
      <c r="S51" s="218"/>
      <c r="T51" s="36"/>
      <c r="V51" s="67" t="s">
        <v>142</v>
      </c>
    </row>
    <row r="52" spans="2:22" s="35" customFormat="1" ht="13.5">
      <c r="B52" s="36"/>
      <c r="C52" s="221" t="s">
        <v>128</v>
      </c>
      <c r="D52" s="222"/>
      <c r="E52" s="222"/>
      <c r="F52" s="222"/>
      <c r="G52" s="222"/>
      <c r="H52" s="223"/>
      <c r="I52" s="42">
        <v>190</v>
      </c>
      <c r="J52" s="216"/>
      <c r="K52" s="217"/>
      <c r="L52" s="217"/>
      <c r="M52" s="217"/>
      <c r="N52" s="218"/>
      <c r="O52" s="216"/>
      <c r="P52" s="217"/>
      <c r="Q52" s="217"/>
      <c r="R52" s="217"/>
      <c r="S52" s="218"/>
      <c r="T52" s="36"/>
      <c r="V52" s="67" t="s">
        <v>168</v>
      </c>
    </row>
    <row r="53" spans="2:22" s="35" customFormat="1" ht="13.5">
      <c r="B53" s="36"/>
      <c r="C53" s="221" t="s">
        <v>129</v>
      </c>
      <c r="D53" s="222"/>
      <c r="E53" s="222"/>
      <c r="F53" s="222"/>
      <c r="G53" s="222"/>
      <c r="H53" s="223"/>
      <c r="I53" s="42">
        <v>200</v>
      </c>
      <c r="J53" s="216"/>
      <c r="K53" s="217"/>
      <c r="L53" s="217"/>
      <c r="M53" s="217"/>
      <c r="N53" s="218"/>
      <c r="O53" s="216"/>
      <c r="P53" s="217"/>
      <c r="Q53" s="217"/>
      <c r="R53" s="217"/>
      <c r="S53" s="218"/>
      <c r="T53" s="36"/>
      <c r="V53" s="67" t="s">
        <v>164</v>
      </c>
    </row>
    <row r="54" spans="2:20" s="35" customFormat="1" ht="13.5">
      <c r="B54" s="36"/>
      <c r="C54" s="221" t="s">
        <v>130</v>
      </c>
      <c r="D54" s="222"/>
      <c r="E54" s="222"/>
      <c r="F54" s="222"/>
      <c r="G54" s="222"/>
      <c r="H54" s="223"/>
      <c r="I54" s="42">
        <v>210</v>
      </c>
      <c r="J54" s="239">
        <f>J49-J50+J51</f>
        <v>3351</v>
      </c>
      <c r="K54" s="240"/>
      <c r="L54" s="240"/>
      <c r="M54" s="240"/>
      <c r="N54" s="241"/>
      <c r="O54" s="239">
        <f>O49-O50+O51</f>
        <v>365</v>
      </c>
      <c r="P54" s="240"/>
      <c r="Q54" s="240"/>
      <c r="R54" s="240"/>
      <c r="S54" s="241"/>
      <c r="T54" s="36"/>
    </row>
    <row r="55" spans="2:22" s="35" customFormat="1" ht="27" customHeight="1">
      <c r="B55" s="36"/>
      <c r="C55" s="221" t="s">
        <v>131</v>
      </c>
      <c r="D55" s="222"/>
      <c r="E55" s="222"/>
      <c r="F55" s="222"/>
      <c r="G55" s="222"/>
      <c r="H55" s="223"/>
      <c r="I55" s="42">
        <v>220</v>
      </c>
      <c r="J55" s="216"/>
      <c r="K55" s="217"/>
      <c r="L55" s="217"/>
      <c r="M55" s="217"/>
      <c r="N55" s="218"/>
      <c r="O55" s="216"/>
      <c r="P55" s="217"/>
      <c r="Q55" s="217"/>
      <c r="R55" s="217"/>
      <c r="S55" s="218"/>
      <c r="T55" s="36"/>
      <c r="V55" s="66" t="s">
        <v>162</v>
      </c>
    </row>
    <row r="56" spans="2:22" s="35" customFormat="1" ht="27" customHeight="1">
      <c r="B56" s="36"/>
      <c r="C56" s="221" t="s">
        <v>183</v>
      </c>
      <c r="D56" s="222"/>
      <c r="E56" s="222"/>
      <c r="F56" s="222"/>
      <c r="G56" s="222"/>
      <c r="H56" s="223"/>
      <c r="I56" s="42">
        <v>230</v>
      </c>
      <c r="J56" s="216">
        <v>-1462</v>
      </c>
      <c r="K56" s="217"/>
      <c r="L56" s="217"/>
      <c r="M56" s="217"/>
      <c r="N56" s="218"/>
      <c r="O56" s="216">
        <v>-837</v>
      </c>
      <c r="P56" s="217"/>
      <c r="Q56" s="217"/>
      <c r="R56" s="217"/>
      <c r="S56" s="218"/>
      <c r="T56" s="36"/>
      <c r="V56" s="66"/>
    </row>
    <row r="57" spans="2:20" s="35" customFormat="1" ht="13.5">
      <c r="B57" s="36"/>
      <c r="C57" s="221" t="s">
        <v>132</v>
      </c>
      <c r="D57" s="222"/>
      <c r="E57" s="222"/>
      <c r="F57" s="222"/>
      <c r="G57" s="222"/>
      <c r="H57" s="223"/>
      <c r="I57" s="42">
        <v>240</v>
      </c>
      <c r="J57" s="239">
        <f>J54+J55+J56</f>
        <v>1889</v>
      </c>
      <c r="K57" s="240"/>
      <c r="L57" s="240"/>
      <c r="M57" s="240"/>
      <c r="N57" s="241"/>
      <c r="O57" s="239">
        <f>O54+O55+O56</f>
        <v>-472</v>
      </c>
      <c r="P57" s="240"/>
      <c r="Q57" s="240"/>
      <c r="R57" s="240"/>
      <c r="S57" s="241"/>
      <c r="T57" s="36"/>
    </row>
    <row r="58" spans="2:22" s="35" customFormat="1" ht="13.5">
      <c r="B58" s="36"/>
      <c r="C58" s="221" t="s">
        <v>133</v>
      </c>
      <c r="D58" s="222"/>
      <c r="E58" s="222"/>
      <c r="F58" s="222"/>
      <c r="G58" s="222"/>
      <c r="H58" s="223"/>
      <c r="I58" s="42">
        <v>250</v>
      </c>
      <c r="J58" s="256"/>
      <c r="K58" s="257"/>
      <c r="L58" s="257"/>
      <c r="M58" s="257"/>
      <c r="N58" s="258"/>
      <c r="O58" s="256"/>
      <c r="P58" s="257"/>
      <c r="Q58" s="257"/>
      <c r="R58" s="257"/>
      <c r="S58" s="258"/>
      <c r="T58" s="36"/>
      <c r="V58" s="66"/>
    </row>
    <row r="59" spans="2:22" s="35" customFormat="1" ht="13.5">
      <c r="B59" s="36"/>
      <c r="C59" s="221" t="s">
        <v>134</v>
      </c>
      <c r="D59" s="222"/>
      <c r="E59" s="222"/>
      <c r="F59" s="222"/>
      <c r="G59" s="222"/>
      <c r="H59" s="223"/>
      <c r="I59" s="42">
        <v>260</v>
      </c>
      <c r="J59" s="256"/>
      <c r="K59" s="257"/>
      <c r="L59" s="257"/>
      <c r="M59" s="257"/>
      <c r="N59" s="258"/>
      <c r="O59" s="256"/>
      <c r="P59" s="257"/>
      <c r="Q59" s="257"/>
      <c r="R59" s="257"/>
      <c r="S59" s="258"/>
      <c r="T59" s="36"/>
      <c r="V59" s="66"/>
    </row>
    <row r="60" spans="2:20" ht="15.75">
      <c r="B60" s="44"/>
      <c r="C60" s="45"/>
      <c r="D60" s="45"/>
      <c r="E60" s="45"/>
      <c r="F60" s="45"/>
      <c r="G60" s="45"/>
      <c r="H60" s="45"/>
      <c r="I60" s="44"/>
      <c r="J60" s="44"/>
      <c r="K60" s="44"/>
      <c r="L60" s="44"/>
      <c r="M60" s="59"/>
      <c r="N60" s="44"/>
      <c r="O60" s="44"/>
      <c r="P60" s="44"/>
      <c r="Q60" s="44"/>
      <c r="R60" s="44"/>
      <c r="S60" s="44"/>
      <c r="T60" s="44"/>
    </row>
    <row r="61" spans="2:20" s="1" customFormat="1" ht="15">
      <c r="B61" s="2"/>
      <c r="C61" s="255" t="s">
        <v>63</v>
      </c>
      <c r="D61" s="255"/>
      <c r="E61" s="3"/>
      <c r="F61" s="259"/>
      <c r="G61" s="259"/>
      <c r="H61" s="259"/>
      <c r="I61" s="3"/>
      <c r="J61" s="128" t="s">
        <v>190</v>
      </c>
      <c r="K61" s="259"/>
      <c r="L61" s="259"/>
      <c r="M61" s="259"/>
      <c r="N61" s="259"/>
      <c r="O61" s="259"/>
      <c r="P61" s="2"/>
      <c r="Q61" s="2"/>
      <c r="R61" s="2"/>
      <c r="S61" s="2"/>
      <c r="T61" s="2"/>
    </row>
    <row r="62" spans="2:20" s="23" customFormat="1" ht="12">
      <c r="B62" s="24"/>
      <c r="C62" s="25" t="s">
        <v>66</v>
      </c>
      <c r="D62" s="25"/>
      <c r="E62" s="25"/>
      <c r="F62" s="134" t="s">
        <v>65</v>
      </c>
      <c r="G62" s="134"/>
      <c r="H62" s="134"/>
      <c r="I62" s="26"/>
      <c r="J62" s="134" t="s">
        <v>60</v>
      </c>
      <c r="K62" s="134"/>
      <c r="L62" s="134"/>
      <c r="M62" s="134"/>
      <c r="N62" s="134"/>
      <c r="O62" s="134"/>
      <c r="P62" s="24"/>
      <c r="Q62" s="24"/>
      <c r="R62" s="24"/>
      <c r="S62" s="24"/>
      <c r="T62" s="24"/>
    </row>
    <row r="63" spans="2:20" s="1" customFormat="1" ht="15">
      <c r="B63" s="2"/>
      <c r="C63" s="255" t="s">
        <v>64</v>
      </c>
      <c r="D63" s="255"/>
      <c r="E63" s="3"/>
      <c r="F63" s="259"/>
      <c r="G63" s="259"/>
      <c r="H63" s="259"/>
      <c r="I63" s="3"/>
      <c r="J63" s="128" t="s">
        <v>300</v>
      </c>
      <c r="K63" s="259"/>
      <c r="L63" s="259"/>
      <c r="M63" s="259"/>
      <c r="N63" s="259"/>
      <c r="O63" s="259"/>
      <c r="P63" s="2"/>
      <c r="Q63" s="2"/>
      <c r="R63" s="2"/>
      <c r="S63" s="2"/>
      <c r="T63" s="2"/>
    </row>
    <row r="64" spans="2:20" s="1" customFormat="1" ht="15">
      <c r="B64" s="2"/>
      <c r="C64" s="34"/>
      <c r="D64" s="34"/>
      <c r="E64" s="34"/>
      <c r="F64" s="134" t="s">
        <v>65</v>
      </c>
      <c r="G64" s="134"/>
      <c r="H64" s="134"/>
      <c r="I64" s="26"/>
      <c r="J64" s="134" t="s">
        <v>60</v>
      </c>
      <c r="K64" s="134"/>
      <c r="L64" s="134"/>
      <c r="M64" s="134"/>
      <c r="N64" s="134"/>
      <c r="O64" s="134"/>
      <c r="P64" s="2"/>
      <c r="Q64" s="2"/>
      <c r="R64" s="2"/>
      <c r="S64" s="2"/>
      <c r="T64" s="2"/>
    </row>
    <row r="65" spans="2:20" s="1" customFormat="1" ht="15">
      <c r="B65" s="2"/>
      <c r="C65" s="260">
        <f ca="1">TODAY()</f>
        <v>44678</v>
      </c>
      <c r="D65" s="260"/>
      <c r="E65" s="2"/>
      <c r="F65" s="2"/>
      <c r="G65" s="2"/>
      <c r="H65" s="2"/>
      <c r="I65" s="2"/>
      <c r="J65" s="2"/>
      <c r="K65" s="2"/>
      <c r="L65" s="2"/>
      <c r="M65" s="57"/>
      <c r="N65" s="2"/>
      <c r="O65" s="2"/>
      <c r="P65" s="2"/>
      <c r="Q65" s="2"/>
      <c r="R65" s="2"/>
      <c r="S65" s="2"/>
      <c r="T65" s="2"/>
    </row>
    <row r="66" spans="2:20" s="1" customFormat="1" ht="15">
      <c r="B66" s="2"/>
      <c r="C66" s="2"/>
      <c r="D66" s="2"/>
      <c r="E66" s="2"/>
      <c r="F66" s="2"/>
      <c r="G66" s="2"/>
      <c r="H66" s="2"/>
      <c r="I66" s="2"/>
      <c r="J66" s="2"/>
      <c r="K66" s="2"/>
      <c r="L66" s="2"/>
      <c r="M66" s="57"/>
      <c r="N66" s="2"/>
      <c r="O66" s="2"/>
      <c r="P66" s="2"/>
      <c r="Q66" s="2"/>
      <c r="R66" s="2"/>
      <c r="S66" s="2"/>
      <c r="T66" s="2"/>
    </row>
    <row r="67" spans="2:20" ht="6" customHeight="1">
      <c r="B67" s="44"/>
      <c r="C67" s="44"/>
      <c r="D67" s="44"/>
      <c r="E67" s="44"/>
      <c r="F67" s="44"/>
      <c r="G67" s="44"/>
      <c r="H67" s="44"/>
      <c r="I67" s="44"/>
      <c r="J67" s="44"/>
      <c r="K67" s="44"/>
      <c r="L67" s="44"/>
      <c r="M67" s="59"/>
      <c r="N67" s="44"/>
      <c r="O67" s="44"/>
      <c r="P67" s="44"/>
      <c r="Q67" s="44"/>
      <c r="R67" s="44"/>
      <c r="S67" s="44"/>
      <c r="T67" s="44"/>
    </row>
  </sheetData>
  <sheetProtection/>
  <mergeCells count="162">
    <mergeCell ref="C65:D65"/>
    <mergeCell ref="H6:I6"/>
    <mergeCell ref="J6:N6"/>
    <mergeCell ref="K16:L16"/>
    <mergeCell ref="J17:N17"/>
    <mergeCell ref="F61:H61"/>
    <mergeCell ref="J61:O61"/>
    <mergeCell ref="F62:H62"/>
    <mergeCell ref="J50:N50"/>
    <mergeCell ref="O50:S50"/>
    <mergeCell ref="C51:H51"/>
    <mergeCell ref="J51:N51"/>
    <mergeCell ref="O21:S21"/>
    <mergeCell ref="O58:S58"/>
    <mergeCell ref="J52:N52"/>
    <mergeCell ref="O52:S52"/>
    <mergeCell ref="C53:H53"/>
    <mergeCell ref="J53:N53"/>
    <mergeCell ref="J21:N21"/>
    <mergeCell ref="C55:H55"/>
    <mergeCell ref="J55:N55"/>
    <mergeCell ref="O55:S55"/>
    <mergeCell ref="O53:S53"/>
    <mergeCell ref="C50:H50"/>
    <mergeCell ref="C19:H19"/>
    <mergeCell ref="J19:N19"/>
    <mergeCell ref="O19:S19"/>
    <mergeCell ref="O51:S51"/>
    <mergeCell ref="C48:H48"/>
    <mergeCell ref="J48:N48"/>
    <mergeCell ref="O18:S18"/>
    <mergeCell ref="C56:H56"/>
    <mergeCell ref="J56:N56"/>
    <mergeCell ref="O56:S56"/>
    <mergeCell ref="O20:S20"/>
    <mergeCell ref="J20:N20"/>
    <mergeCell ref="C52:H52"/>
    <mergeCell ref="C47:H47"/>
    <mergeCell ref="J47:N47"/>
    <mergeCell ref="O47:S47"/>
    <mergeCell ref="C57:H57"/>
    <mergeCell ref="J57:N57"/>
    <mergeCell ref="C58:H58"/>
    <mergeCell ref="J58:N58"/>
    <mergeCell ref="O59:S59"/>
    <mergeCell ref="O57:S57"/>
    <mergeCell ref="F64:H64"/>
    <mergeCell ref="C61:D61"/>
    <mergeCell ref="C59:H59"/>
    <mergeCell ref="J59:N59"/>
    <mergeCell ref="J64:O64"/>
    <mergeCell ref="J62:O62"/>
    <mergeCell ref="C63:D63"/>
    <mergeCell ref="F63:H63"/>
    <mergeCell ref="J63:O63"/>
    <mergeCell ref="M3:S3"/>
    <mergeCell ref="C54:H54"/>
    <mergeCell ref="J54:N54"/>
    <mergeCell ref="O54:S54"/>
    <mergeCell ref="C8:E8"/>
    <mergeCell ref="C9:E9"/>
    <mergeCell ref="C10:E10"/>
    <mergeCell ref="C11:E11"/>
    <mergeCell ref="F8:S8"/>
    <mergeCell ref="C18:H18"/>
    <mergeCell ref="O48:S48"/>
    <mergeCell ref="C49:H49"/>
    <mergeCell ref="J49:N49"/>
    <mergeCell ref="O49:S49"/>
    <mergeCell ref="C45:H45"/>
    <mergeCell ref="J45:N45"/>
    <mergeCell ref="O45:S45"/>
    <mergeCell ref="C46:H46"/>
    <mergeCell ref="J46:N46"/>
    <mergeCell ref="O46:S46"/>
    <mergeCell ref="C43:H43"/>
    <mergeCell ref="J43:N43"/>
    <mergeCell ref="O43:S43"/>
    <mergeCell ref="C44:H44"/>
    <mergeCell ref="J44:N44"/>
    <mergeCell ref="O44:S44"/>
    <mergeCell ref="C41:H41"/>
    <mergeCell ref="J41:N41"/>
    <mergeCell ref="O41:S41"/>
    <mergeCell ref="C42:H42"/>
    <mergeCell ref="J42:N42"/>
    <mergeCell ref="O42:S42"/>
    <mergeCell ref="C39:H39"/>
    <mergeCell ref="J39:N39"/>
    <mergeCell ref="O39:S39"/>
    <mergeCell ref="C40:H40"/>
    <mergeCell ref="J40:N40"/>
    <mergeCell ref="O40:S40"/>
    <mergeCell ref="C37:H37"/>
    <mergeCell ref="J37:N37"/>
    <mergeCell ref="O37:S37"/>
    <mergeCell ref="C38:H38"/>
    <mergeCell ref="J38:N38"/>
    <mergeCell ref="O38:S38"/>
    <mergeCell ref="C35:H35"/>
    <mergeCell ref="J35:N35"/>
    <mergeCell ref="O35:S35"/>
    <mergeCell ref="C36:H36"/>
    <mergeCell ref="J36:N36"/>
    <mergeCell ref="O36:S36"/>
    <mergeCell ref="C33:H33"/>
    <mergeCell ref="J33:N33"/>
    <mergeCell ref="O33:S33"/>
    <mergeCell ref="C34:H34"/>
    <mergeCell ref="J34:N34"/>
    <mergeCell ref="O34:S34"/>
    <mergeCell ref="C31:H31"/>
    <mergeCell ref="J31:N31"/>
    <mergeCell ref="O31:S31"/>
    <mergeCell ref="C32:H32"/>
    <mergeCell ref="J32:N32"/>
    <mergeCell ref="O32:S32"/>
    <mergeCell ref="C29:H29"/>
    <mergeCell ref="J29:N29"/>
    <mergeCell ref="O29:S29"/>
    <mergeCell ref="C30:H30"/>
    <mergeCell ref="J30:N30"/>
    <mergeCell ref="O30:S30"/>
    <mergeCell ref="C27:H27"/>
    <mergeCell ref="J27:N27"/>
    <mergeCell ref="O27:S27"/>
    <mergeCell ref="C28:H28"/>
    <mergeCell ref="J28:N28"/>
    <mergeCell ref="O28:S28"/>
    <mergeCell ref="C25:H25"/>
    <mergeCell ref="J25:N25"/>
    <mergeCell ref="O25:S25"/>
    <mergeCell ref="J24:N24"/>
    <mergeCell ref="C26:H26"/>
    <mergeCell ref="J26:N26"/>
    <mergeCell ref="O26:S26"/>
    <mergeCell ref="C23:H23"/>
    <mergeCell ref="C22:H22"/>
    <mergeCell ref="C24:H24"/>
    <mergeCell ref="C20:H20"/>
    <mergeCell ref="C21:H21"/>
    <mergeCell ref="O24:S24"/>
    <mergeCell ref="C16:H17"/>
    <mergeCell ref="I16:I17"/>
    <mergeCell ref="P16:Q16"/>
    <mergeCell ref="O17:S17"/>
    <mergeCell ref="F11:S11"/>
    <mergeCell ref="F12:S12"/>
    <mergeCell ref="F13:S13"/>
    <mergeCell ref="F14:S14"/>
    <mergeCell ref="C12:E12"/>
    <mergeCell ref="C13:E13"/>
    <mergeCell ref="C5:S5"/>
    <mergeCell ref="J22:N22"/>
    <mergeCell ref="O22:S22"/>
    <mergeCell ref="J23:N23"/>
    <mergeCell ref="O23:S23"/>
    <mergeCell ref="C7:I7"/>
    <mergeCell ref="C14:E14"/>
    <mergeCell ref="F9:S9"/>
    <mergeCell ref="F10:S10"/>
    <mergeCell ref="J18:N18"/>
  </mergeCells>
  <conditionalFormatting sqref="W54 W96">
    <cfRule type="expression" priority="1" dxfId="8" stopIfTrue="1">
      <formula>ABS($W$54)&gt;0.9</formula>
    </cfRule>
  </conditionalFormatting>
  <conditionalFormatting sqref="V54 V96">
    <cfRule type="expression" priority="2" dxfId="8" stopIfTrue="1">
      <formula>ABS($V$54)&gt;0.9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U86"/>
  <sheetViews>
    <sheetView tabSelected="1" zoomScalePageLayoutView="0" workbookViewId="0" topLeftCell="A1">
      <selection activeCell="C79" sqref="C79"/>
    </sheetView>
  </sheetViews>
  <sheetFormatPr defaultColWidth="9.140625" defaultRowHeight="15"/>
  <cols>
    <col min="1" max="2" width="0.85546875" style="35" customWidth="1"/>
    <col min="3" max="3" width="32.421875" style="35" customWidth="1"/>
    <col min="4" max="4" width="4.8515625" style="35" customWidth="1"/>
    <col min="5" max="5" width="4.28125" style="35" customWidth="1"/>
    <col min="6" max="6" width="4.421875" style="35" customWidth="1"/>
    <col min="7" max="8" width="4.00390625" style="35" customWidth="1"/>
    <col min="9" max="9" width="4.8515625" style="35" customWidth="1"/>
    <col min="10" max="14" width="4.00390625" style="35" customWidth="1"/>
    <col min="15" max="15" width="4.7109375" style="35" customWidth="1"/>
    <col min="16" max="16" width="4.00390625" style="35" customWidth="1"/>
    <col min="17" max="17" width="4.140625" style="35" customWidth="1"/>
    <col min="18" max="20" width="4.00390625" style="35" customWidth="1"/>
    <col min="21" max="21" width="0.85546875" style="35" customWidth="1"/>
    <col min="22" max="16384" width="9.140625" style="35" customWidth="1"/>
  </cols>
  <sheetData>
    <row r="1" ht="6" customHeight="1"/>
    <row r="2" spans="2:21" ht="6" customHeight="1">
      <c r="B2" s="36"/>
      <c r="C2" s="52"/>
      <c r="D2" s="90"/>
      <c r="E2" s="36"/>
      <c r="F2" s="36"/>
      <c r="G2" s="36"/>
      <c r="H2" s="36"/>
      <c r="I2" s="36"/>
      <c r="J2" s="36"/>
      <c r="K2" s="36"/>
      <c r="L2" s="36"/>
      <c r="M2" s="36"/>
      <c r="N2" s="36"/>
      <c r="O2" s="36"/>
      <c r="P2" s="36"/>
      <c r="Q2" s="36"/>
      <c r="R2" s="36"/>
      <c r="S2" s="36"/>
      <c r="T2" s="36"/>
      <c r="U2" s="36"/>
    </row>
    <row r="3" spans="2:21" ht="69" customHeight="1">
      <c r="B3" s="36"/>
      <c r="C3" s="52"/>
      <c r="D3" s="52"/>
      <c r="E3" s="52"/>
      <c r="F3" s="52"/>
      <c r="G3" s="52"/>
      <c r="H3" s="52"/>
      <c r="I3" s="36"/>
      <c r="J3" s="36"/>
      <c r="K3" s="36"/>
      <c r="L3" s="36"/>
      <c r="M3" s="36"/>
      <c r="N3" s="36"/>
      <c r="O3" s="288" t="s">
        <v>193</v>
      </c>
      <c r="P3" s="288"/>
      <c r="Q3" s="288"/>
      <c r="R3" s="288"/>
      <c r="S3" s="288"/>
      <c r="T3" s="288"/>
      <c r="U3" s="36"/>
    </row>
    <row r="4" spans="2:21" ht="29.25" customHeight="1">
      <c r="B4" s="36"/>
      <c r="C4" s="289" t="s">
        <v>194</v>
      </c>
      <c r="D4" s="289"/>
      <c r="E4" s="289"/>
      <c r="F4" s="289"/>
      <c r="G4" s="289"/>
      <c r="H4" s="289"/>
      <c r="I4" s="289"/>
      <c r="J4" s="289"/>
      <c r="K4" s="289"/>
      <c r="L4" s="289"/>
      <c r="M4" s="289"/>
      <c r="N4" s="289"/>
      <c r="O4" s="289"/>
      <c r="P4" s="289"/>
      <c r="Q4" s="289"/>
      <c r="R4" s="289"/>
      <c r="S4" s="289"/>
      <c r="T4" s="289"/>
      <c r="U4" s="36"/>
    </row>
    <row r="5" spans="2:21" ht="13.5">
      <c r="B5" s="36"/>
      <c r="C5" s="52"/>
      <c r="D5" s="53" t="s">
        <v>88</v>
      </c>
      <c r="E5" s="290" t="str">
        <f>'[1]приложение 1'!W9</f>
        <v>январь</v>
      </c>
      <c r="F5" s="290"/>
      <c r="G5" s="55" t="s">
        <v>136</v>
      </c>
      <c r="H5" s="261" t="s">
        <v>192</v>
      </c>
      <c r="I5" s="261"/>
      <c r="J5" s="262" t="s">
        <v>308</v>
      </c>
      <c r="K5" s="262"/>
      <c r="L5" s="262"/>
      <c r="M5" s="262"/>
      <c r="N5" s="262"/>
      <c r="O5" s="52"/>
      <c r="P5" s="56"/>
      <c r="Q5" s="56"/>
      <c r="R5" s="56"/>
      <c r="S5" s="56"/>
      <c r="T5" s="36"/>
      <c r="U5" s="36"/>
    </row>
    <row r="6" spans="2:21" ht="9" customHeight="1">
      <c r="B6" s="36"/>
      <c r="C6" s="219"/>
      <c r="D6" s="220"/>
      <c r="E6" s="220"/>
      <c r="F6" s="220"/>
      <c r="G6" s="220"/>
      <c r="H6" s="220"/>
      <c r="I6" s="220"/>
      <c r="J6" s="36"/>
      <c r="K6" s="36"/>
      <c r="L6" s="36"/>
      <c r="M6" s="58"/>
      <c r="N6" s="36"/>
      <c r="O6" s="36"/>
      <c r="P6" s="36"/>
      <c r="Q6" s="36"/>
      <c r="R6" s="36"/>
      <c r="S6" s="36"/>
      <c r="T6" s="36"/>
      <c r="U6" s="36"/>
    </row>
    <row r="7" spans="2:21" ht="13.5">
      <c r="B7" s="36"/>
      <c r="C7" s="221" t="s">
        <v>1</v>
      </c>
      <c r="D7" s="222"/>
      <c r="E7" s="223"/>
      <c r="F7" s="283" t="str">
        <f>IF('[1]приложение 1'!F8=0," ",'[1]приложение 1'!F8)</f>
        <v>ОАО "Александрийское"</v>
      </c>
      <c r="G7" s="283"/>
      <c r="H7" s="283"/>
      <c r="I7" s="283"/>
      <c r="J7" s="283"/>
      <c r="K7" s="283"/>
      <c r="L7" s="283"/>
      <c r="M7" s="283"/>
      <c r="N7" s="283"/>
      <c r="O7" s="283"/>
      <c r="P7" s="283"/>
      <c r="Q7" s="283"/>
      <c r="R7" s="283"/>
      <c r="S7" s="283"/>
      <c r="T7" s="283"/>
      <c r="U7" s="36"/>
    </row>
    <row r="8" spans="2:21" ht="13.5">
      <c r="B8" s="36"/>
      <c r="C8" s="221" t="s">
        <v>2</v>
      </c>
      <c r="D8" s="222"/>
      <c r="E8" s="223"/>
      <c r="F8" s="283">
        <f>IF('[1]приложение 1'!F9=0," ",'[1]приложение 1'!F9)</f>
        <v>790281033</v>
      </c>
      <c r="G8" s="283"/>
      <c r="H8" s="283"/>
      <c r="I8" s="283"/>
      <c r="J8" s="283"/>
      <c r="K8" s="283"/>
      <c r="L8" s="283"/>
      <c r="M8" s="283"/>
      <c r="N8" s="283"/>
      <c r="O8" s="283"/>
      <c r="P8" s="283"/>
      <c r="Q8" s="283"/>
      <c r="R8" s="283"/>
      <c r="S8" s="283"/>
      <c r="T8" s="283"/>
      <c r="U8" s="36"/>
    </row>
    <row r="9" spans="2:21" ht="13.5">
      <c r="B9" s="36"/>
      <c r="C9" s="221" t="s">
        <v>3</v>
      </c>
      <c r="D9" s="222"/>
      <c r="E9" s="223"/>
      <c r="F9" s="283" t="str">
        <f>IF('[1]приложение 1'!F10=0," ",'[1]приложение 1'!F10)</f>
        <v>Разведение сельскохозяйственной птицы</v>
      </c>
      <c r="G9" s="283"/>
      <c r="H9" s="283"/>
      <c r="I9" s="283"/>
      <c r="J9" s="283"/>
      <c r="K9" s="283"/>
      <c r="L9" s="283"/>
      <c r="M9" s="283"/>
      <c r="N9" s="283"/>
      <c r="O9" s="283"/>
      <c r="P9" s="283"/>
      <c r="Q9" s="283"/>
      <c r="R9" s="283"/>
      <c r="S9" s="283"/>
      <c r="T9" s="283"/>
      <c r="U9" s="36"/>
    </row>
    <row r="10" spans="2:21" ht="13.5">
      <c r="B10" s="36"/>
      <c r="C10" s="221" t="s">
        <v>4</v>
      </c>
      <c r="D10" s="222"/>
      <c r="E10" s="223"/>
      <c r="F10" s="283" t="str">
        <f>IF('[1]приложение 1'!F11=0," ",'[1]приложение 1'!F11)</f>
        <v>Акционерное общество</v>
      </c>
      <c r="G10" s="283"/>
      <c r="H10" s="283"/>
      <c r="I10" s="283"/>
      <c r="J10" s="283"/>
      <c r="K10" s="283"/>
      <c r="L10" s="283"/>
      <c r="M10" s="283"/>
      <c r="N10" s="283"/>
      <c r="O10" s="283"/>
      <c r="P10" s="283"/>
      <c r="Q10" s="283"/>
      <c r="R10" s="283"/>
      <c r="S10" s="283"/>
      <c r="T10" s="283"/>
      <c r="U10" s="36"/>
    </row>
    <row r="11" spans="2:21" ht="13.5">
      <c r="B11" s="36"/>
      <c r="C11" s="221" t="s">
        <v>5</v>
      </c>
      <c r="D11" s="222"/>
      <c r="E11" s="223"/>
      <c r="F11" s="283" t="str">
        <f>IF('[1]приложение 1'!F12=0," ",'[1]приложение 1'!F12)</f>
        <v>Общее собрание акционеров</v>
      </c>
      <c r="G11" s="283"/>
      <c r="H11" s="283"/>
      <c r="I11" s="283"/>
      <c r="J11" s="283"/>
      <c r="K11" s="283"/>
      <c r="L11" s="283"/>
      <c r="M11" s="283"/>
      <c r="N11" s="283"/>
      <c r="O11" s="283"/>
      <c r="P11" s="283"/>
      <c r="Q11" s="283"/>
      <c r="R11" s="283"/>
      <c r="S11" s="283"/>
      <c r="T11" s="283"/>
      <c r="U11" s="36"/>
    </row>
    <row r="12" spans="2:21" ht="13.5">
      <c r="B12" s="36"/>
      <c r="C12" s="221" t="s">
        <v>6</v>
      </c>
      <c r="D12" s="222"/>
      <c r="E12" s="223"/>
      <c r="F12" s="283" t="str">
        <f>IF('[1]приложение 1'!F13=0," ",'[1]приложение 1'!F13)</f>
        <v>тыс.рублей</v>
      </c>
      <c r="G12" s="283"/>
      <c r="H12" s="283"/>
      <c r="I12" s="283"/>
      <c r="J12" s="283"/>
      <c r="K12" s="283"/>
      <c r="L12" s="283"/>
      <c r="M12" s="283"/>
      <c r="N12" s="283"/>
      <c r="O12" s="283"/>
      <c r="P12" s="283"/>
      <c r="Q12" s="283"/>
      <c r="R12" s="283"/>
      <c r="S12" s="283"/>
      <c r="T12" s="283"/>
      <c r="U12" s="36"/>
    </row>
    <row r="13" spans="2:21" ht="13.5">
      <c r="B13" s="36"/>
      <c r="C13" s="221" t="s">
        <v>7</v>
      </c>
      <c r="D13" s="222"/>
      <c r="E13" s="223"/>
      <c r="F13" s="283" t="str">
        <f>IF('[1]приложение 1'!F14=0," ",'[1]приложение 1'!F14)</f>
        <v>Могилевская обл. Шкловский р-он аг.Александрия</v>
      </c>
      <c r="G13" s="283"/>
      <c r="H13" s="283"/>
      <c r="I13" s="283"/>
      <c r="J13" s="283"/>
      <c r="K13" s="283"/>
      <c r="L13" s="283"/>
      <c r="M13" s="283"/>
      <c r="N13" s="283"/>
      <c r="O13" s="283"/>
      <c r="P13" s="283"/>
      <c r="Q13" s="283"/>
      <c r="R13" s="283"/>
      <c r="S13" s="283"/>
      <c r="T13" s="283"/>
      <c r="U13" s="36"/>
    </row>
    <row r="14" spans="2:21" ht="9" customHeight="1">
      <c r="B14" s="36"/>
      <c r="C14" s="36"/>
      <c r="D14" s="36"/>
      <c r="E14" s="36"/>
      <c r="F14" s="36"/>
      <c r="G14" s="36"/>
      <c r="H14" s="36"/>
      <c r="I14" s="36"/>
      <c r="J14" s="36"/>
      <c r="K14" s="36"/>
      <c r="L14" s="36"/>
      <c r="M14" s="36"/>
      <c r="N14" s="36"/>
      <c r="O14" s="36"/>
      <c r="P14" s="36"/>
      <c r="Q14" s="36"/>
      <c r="R14" s="36"/>
      <c r="S14" s="36"/>
      <c r="T14" s="36"/>
      <c r="U14" s="36"/>
    </row>
    <row r="15" spans="2:21" ht="83.25" customHeight="1">
      <c r="B15" s="36"/>
      <c r="C15" s="93" t="s">
        <v>89</v>
      </c>
      <c r="D15" s="93" t="s">
        <v>195</v>
      </c>
      <c r="E15" s="284" t="s">
        <v>196</v>
      </c>
      <c r="F15" s="284"/>
      <c r="G15" s="285" t="s">
        <v>197</v>
      </c>
      <c r="H15" s="285"/>
      <c r="I15" s="285" t="s">
        <v>198</v>
      </c>
      <c r="J15" s="285"/>
      <c r="K15" s="284" t="s">
        <v>199</v>
      </c>
      <c r="L15" s="284"/>
      <c r="M15" s="284" t="s">
        <v>200</v>
      </c>
      <c r="N15" s="284"/>
      <c r="O15" s="286" t="s">
        <v>201</v>
      </c>
      <c r="P15" s="287"/>
      <c r="Q15" s="284" t="s">
        <v>202</v>
      </c>
      <c r="R15" s="284"/>
      <c r="S15" s="284" t="s">
        <v>203</v>
      </c>
      <c r="T15" s="284"/>
      <c r="U15" s="36"/>
    </row>
    <row r="16" spans="2:21" ht="13.5">
      <c r="B16" s="36"/>
      <c r="C16" s="37">
        <v>1</v>
      </c>
      <c r="D16" s="37">
        <v>2</v>
      </c>
      <c r="E16" s="282">
        <v>3</v>
      </c>
      <c r="F16" s="282"/>
      <c r="G16" s="282">
        <v>4</v>
      </c>
      <c r="H16" s="282"/>
      <c r="I16" s="282">
        <v>5</v>
      </c>
      <c r="J16" s="282"/>
      <c r="K16" s="282">
        <v>6</v>
      </c>
      <c r="L16" s="282"/>
      <c r="M16" s="282">
        <v>7</v>
      </c>
      <c r="N16" s="282"/>
      <c r="O16" s="282">
        <v>8</v>
      </c>
      <c r="P16" s="282"/>
      <c r="Q16" s="282">
        <v>9</v>
      </c>
      <c r="R16" s="282"/>
      <c r="S16" s="282">
        <v>10</v>
      </c>
      <c r="T16" s="282"/>
      <c r="U16" s="36"/>
    </row>
    <row r="17" spans="2:21" ht="13.5">
      <c r="B17" s="36"/>
      <c r="C17" s="94" t="s">
        <v>299</v>
      </c>
      <c r="D17" s="95" t="s">
        <v>92</v>
      </c>
      <c r="E17" s="277">
        <v>101926</v>
      </c>
      <c r="F17" s="278"/>
      <c r="G17" s="277">
        <v>0</v>
      </c>
      <c r="H17" s="278"/>
      <c r="I17" s="277">
        <v>0</v>
      </c>
      <c r="J17" s="278"/>
      <c r="K17" s="277">
        <v>3629</v>
      </c>
      <c r="L17" s="278"/>
      <c r="M17" s="277">
        <v>139924</v>
      </c>
      <c r="N17" s="278"/>
      <c r="O17" s="277">
        <v>21100</v>
      </c>
      <c r="P17" s="278"/>
      <c r="Q17" s="277">
        <v>0</v>
      </c>
      <c r="R17" s="278"/>
      <c r="S17" s="271">
        <f>SUM(E17:R17)</f>
        <v>266579</v>
      </c>
      <c r="T17" s="272"/>
      <c r="U17" s="36"/>
    </row>
    <row r="18" spans="2:21" ht="40.5">
      <c r="B18" s="36"/>
      <c r="C18" s="96" t="s">
        <v>204</v>
      </c>
      <c r="D18" s="39" t="s">
        <v>94</v>
      </c>
      <c r="E18" s="267">
        <v>0</v>
      </c>
      <c r="F18" s="268"/>
      <c r="G18" s="267">
        <v>0</v>
      </c>
      <c r="H18" s="268"/>
      <c r="I18" s="267">
        <v>0</v>
      </c>
      <c r="J18" s="268"/>
      <c r="K18" s="267">
        <v>0</v>
      </c>
      <c r="L18" s="268"/>
      <c r="M18" s="267">
        <v>0</v>
      </c>
      <c r="N18" s="268"/>
      <c r="O18" s="267">
        <v>0</v>
      </c>
      <c r="P18" s="268"/>
      <c r="Q18" s="267">
        <v>0</v>
      </c>
      <c r="R18" s="268"/>
      <c r="S18" s="271">
        <f>SUM(E18:R18)</f>
        <v>0</v>
      </c>
      <c r="T18" s="272"/>
      <c r="U18" s="36"/>
    </row>
    <row r="19" spans="2:21" ht="27">
      <c r="B19" s="36"/>
      <c r="C19" s="96" t="s">
        <v>205</v>
      </c>
      <c r="D19" s="39" t="s">
        <v>96</v>
      </c>
      <c r="E19" s="267">
        <v>0</v>
      </c>
      <c r="F19" s="268"/>
      <c r="G19" s="267">
        <v>0</v>
      </c>
      <c r="H19" s="268"/>
      <c r="I19" s="267">
        <v>0</v>
      </c>
      <c r="J19" s="268"/>
      <c r="K19" s="267">
        <v>0</v>
      </c>
      <c r="L19" s="268"/>
      <c r="M19" s="267">
        <v>0</v>
      </c>
      <c r="N19" s="268"/>
      <c r="O19" s="267">
        <v>-371</v>
      </c>
      <c r="P19" s="268"/>
      <c r="Q19" s="267">
        <v>0</v>
      </c>
      <c r="R19" s="268"/>
      <c r="S19" s="271">
        <f>SUM(E19:R19)</f>
        <v>-371</v>
      </c>
      <c r="T19" s="272"/>
      <c r="U19" s="36"/>
    </row>
    <row r="20" spans="2:21" ht="27">
      <c r="B20" s="36"/>
      <c r="C20" s="96" t="s">
        <v>304</v>
      </c>
      <c r="D20" s="39" t="s">
        <v>98</v>
      </c>
      <c r="E20" s="269">
        <f>E17+E18+E19</f>
        <v>101926</v>
      </c>
      <c r="F20" s="270"/>
      <c r="G20" s="269">
        <f>G17+G18+G19</f>
        <v>0</v>
      </c>
      <c r="H20" s="270"/>
      <c r="I20" s="269">
        <f>I17+I18+I19</f>
        <v>0</v>
      </c>
      <c r="J20" s="270"/>
      <c r="K20" s="269">
        <f>K17+K18+K19</f>
        <v>3629</v>
      </c>
      <c r="L20" s="270"/>
      <c r="M20" s="269">
        <f>M17+M18+M19</f>
        <v>139924</v>
      </c>
      <c r="N20" s="270"/>
      <c r="O20" s="269">
        <f>O17+O18+O19</f>
        <v>20729</v>
      </c>
      <c r="P20" s="270"/>
      <c r="Q20" s="269">
        <f>Q17+Q18+Q19</f>
        <v>0</v>
      </c>
      <c r="R20" s="270"/>
      <c r="S20" s="271">
        <f>SUM(E20:R20)</f>
        <v>266208</v>
      </c>
      <c r="T20" s="272"/>
      <c r="U20" s="36"/>
    </row>
    <row r="21" spans="2:21" ht="13.5">
      <c r="B21" s="36"/>
      <c r="C21" s="94" t="s">
        <v>305</v>
      </c>
      <c r="D21" s="97"/>
      <c r="E21" s="271"/>
      <c r="F21" s="272"/>
      <c r="G21" s="271"/>
      <c r="H21" s="272"/>
      <c r="I21" s="271"/>
      <c r="J21" s="272"/>
      <c r="K21" s="271"/>
      <c r="L21" s="272"/>
      <c r="M21" s="271"/>
      <c r="N21" s="272"/>
      <c r="O21" s="271"/>
      <c r="P21" s="272"/>
      <c r="Q21" s="271"/>
      <c r="R21" s="281"/>
      <c r="S21" s="271"/>
      <c r="T21" s="272"/>
      <c r="U21" s="36"/>
    </row>
    <row r="22" spans="2:21" ht="27">
      <c r="B22" s="36"/>
      <c r="C22" s="98" t="s">
        <v>206</v>
      </c>
      <c r="D22" s="99" t="s">
        <v>100</v>
      </c>
      <c r="E22" s="275">
        <f>SUM(E24:F32)</f>
        <v>0</v>
      </c>
      <c r="F22" s="276"/>
      <c r="G22" s="275">
        <f>SUM(G24:H32)</f>
        <v>0</v>
      </c>
      <c r="H22" s="276"/>
      <c r="I22" s="275">
        <f>SUM(I24:J32)</f>
        <v>0</v>
      </c>
      <c r="J22" s="276"/>
      <c r="K22" s="275">
        <f>SUM(K24:L32)</f>
        <v>0</v>
      </c>
      <c r="L22" s="276"/>
      <c r="M22" s="275">
        <f>SUM(M24:N32)</f>
        <v>0</v>
      </c>
      <c r="N22" s="276"/>
      <c r="O22" s="275">
        <f>SUM(O24:P32)</f>
        <v>365</v>
      </c>
      <c r="P22" s="276"/>
      <c r="Q22" s="275">
        <f>SUM(Q24:R32)</f>
        <v>0</v>
      </c>
      <c r="R22" s="276"/>
      <c r="S22" s="275">
        <f>SUM(E22:R22)</f>
        <v>365</v>
      </c>
      <c r="T22" s="276"/>
      <c r="U22" s="36"/>
    </row>
    <row r="23" spans="2:21" ht="13.5">
      <c r="B23" s="36"/>
      <c r="C23" s="94" t="s">
        <v>207</v>
      </c>
      <c r="D23" s="97"/>
      <c r="E23" s="271"/>
      <c r="F23" s="272"/>
      <c r="G23" s="271"/>
      <c r="H23" s="272"/>
      <c r="I23" s="271"/>
      <c r="J23" s="272"/>
      <c r="K23" s="271"/>
      <c r="L23" s="272"/>
      <c r="M23" s="271"/>
      <c r="N23" s="272"/>
      <c r="O23" s="271"/>
      <c r="P23" s="272"/>
      <c r="Q23" s="271"/>
      <c r="R23" s="272"/>
      <c r="S23" s="279"/>
      <c r="T23" s="280"/>
      <c r="U23" s="36"/>
    </row>
    <row r="24" spans="2:21" ht="13.5">
      <c r="B24" s="36"/>
      <c r="C24" s="98" t="s">
        <v>208</v>
      </c>
      <c r="D24" s="99" t="s">
        <v>209</v>
      </c>
      <c r="E24" s="273">
        <v>0</v>
      </c>
      <c r="F24" s="274"/>
      <c r="G24" s="273">
        <v>0</v>
      </c>
      <c r="H24" s="274"/>
      <c r="I24" s="273">
        <v>0</v>
      </c>
      <c r="J24" s="274"/>
      <c r="K24" s="273">
        <v>0</v>
      </c>
      <c r="L24" s="274"/>
      <c r="M24" s="273">
        <v>0</v>
      </c>
      <c r="N24" s="274"/>
      <c r="O24" s="273">
        <v>365</v>
      </c>
      <c r="P24" s="274"/>
      <c r="Q24" s="273"/>
      <c r="R24" s="274"/>
      <c r="S24" s="275">
        <f>SUM(E24:R24)</f>
        <v>365</v>
      </c>
      <c r="T24" s="276"/>
      <c r="U24" s="36"/>
    </row>
    <row r="25" spans="2:21" ht="27">
      <c r="B25" s="36"/>
      <c r="C25" s="92" t="s">
        <v>210</v>
      </c>
      <c r="D25" s="39" t="s">
        <v>211</v>
      </c>
      <c r="E25" s="273">
        <v>0</v>
      </c>
      <c r="F25" s="274"/>
      <c r="G25" s="273">
        <v>0</v>
      </c>
      <c r="H25" s="274"/>
      <c r="I25" s="273">
        <v>0</v>
      </c>
      <c r="J25" s="274"/>
      <c r="K25" s="273">
        <v>0</v>
      </c>
      <c r="L25" s="274"/>
      <c r="M25" s="273"/>
      <c r="N25" s="274"/>
      <c r="O25" s="273">
        <v>0</v>
      </c>
      <c r="P25" s="274"/>
      <c r="Q25" s="273">
        <v>0</v>
      </c>
      <c r="R25" s="274"/>
      <c r="S25" s="271">
        <f>SUM(E25:R25)</f>
        <v>0</v>
      </c>
      <c r="T25" s="272"/>
      <c r="U25" s="36"/>
    </row>
    <row r="26" spans="2:21" ht="40.5">
      <c r="B26" s="36"/>
      <c r="C26" s="92" t="s">
        <v>212</v>
      </c>
      <c r="D26" s="39" t="s">
        <v>213</v>
      </c>
      <c r="E26" s="267">
        <v>0</v>
      </c>
      <c r="F26" s="268"/>
      <c r="G26" s="267">
        <v>0</v>
      </c>
      <c r="H26" s="268"/>
      <c r="I26" s="267">
        <v>0</v>
      </c>
      <c r="J26" s="268"/>
      <c r="K26" s="267">
        <v>0</v>
      </c>
      <c r="L26" s="268"/>
      <c r="M26" s="267" t="s">
        <v>136</v>
      </c>
      <c r="N26" s="268"/>
      <c r="O26" s="267">
        <v>0</v>
      </c>
      <c r="P26" s="268"/>
      <c r="Q26" s="267">
        <v>0</v>
      </c>
      <c r="R26" s="268"/>
      <c r="S26" s="271">
        <f aca="true" t="shared" si="0" ref="S26:S32">SUM(E26:R26)</f>
        <v>0</v>
      </c>
      <c r="T26" s="272"/>
      <c r="U26" s="36"/>
    </row>
    <row r="27" spans="2:21" ht="27">
      <c r="B27" s="36"/>
      <c r="C27" s="92" t="s">
        <v>214</v>
      </c>
      <c r="D27" s="39" t="s">
        <v>215</v>
      </c>
      <c r="E27" s="267">
        <v>0</v>
      </c>
      <c r="F27" s="268"/>
      <c r="G27" s="267">
        <v>0</v>
      </c>
      <c r="H27" s="268"/>
      <c r="I27" s="267">
        <v>0</v>
      </c>
      <c r="J27" s="268"/>
      <c r="K27" s="267">
        <v>0</v>
      </c>
      <c r="L27" s="268"/>
      <c r="M27" s="267">
        <v>0</v>
      </c>
      <c r="N27" s="268"/>
      <c r="O27" s="267">
        <v>0</v>
      </c>
      <c r="P27" s="268"/>
      <c r="Q27" s="267">
        <v>0</v>
      </c>
      <c r="R27" s="268"/>
      <c r="S27" s="271">
        <f t="shared" si="0"/>
        <v>0</v>
      </c>
      <c r="T27" s="272"/>
      <c r="U27" s="36"/>
    </row>
    <row r="28" spans="2:21" ht="27">
      <c r="B28" s="36"/>
      <c r="C28" s="92" t="s">
        <v>216</v>
      </c>
      <c r="D28" s="39" t="s">
        <v>217</v>
      </c>
      <c r="E28" s="267">
        <v>0</v>
      </c>
      <c r="F28" s="268"/>
      <c r="G28" s="267">
        <v>0</v>
      </c>
      <c r="H28" s="268"/>
      <c r="I28" s="267">
        <v>0</v>
      </c>
      <c r="J28" s="268"/>
      <c r="K28" s="267">
        <v>0</v>
      </c>
      <c r="L28" s="268"/>
      <c r="M28" s="267">
        <v>0</v>
      </c>
      <c r="N28" s="268"/>
      <c r="O28" s="267">
        <v>0</v>
      </c>
      <c r="P28" s="268"/>
      <c r="Q28" s="267">
        <v>0</v>
      </c>
      <c r="R28" s="268"/>
      <c r="S28" s="271">
        <f t="shared" si="0"/>
        <v>0</v>
      </c>
      <c r="T28" s="272"/>
      <c r="U28" s="36"/>
    </row>
    <row r="29" spans="2:21" ht="40.5">
      <c r="B29" s="36"/>
      <c r="C29" s="92" t="s">
        <v>218</v>
      </c>
      <c r="D29" s="39" t="s">
        <v>219</v>
      </c>
      <c r="E29" s="267">
        <v>0</v>
      </c>
      <c r="F29" s="268"/>
      <c r="G29" s="267">
        <v>0</v>
      </c>
      <c r="H29" s="268"/>
      <c r="I29" s="267">
        <v>0</v>
      </c>
      <c r="J29" s="268"/>
      <c r="K29" s="267">
        <v>0</v>
      </c>
      <c r="L29" s="268"/>
      <c r="M29" s="267">
        <v>0</v>
      </c>
      <c r="N29" s="268"/>
      <c r="O29" s="267">
        <v>0</v>
      </c>
      <c r="P29" s="268"/>
      <c r="Q29" s="267">
        <v>0</v>
      </c>
      <c r="R29" s="268"/>
      <c r="S29" s="271">
        <f t="shared" si="0"/>
        <v>0</v>
      </c>
      <c r="T29" s="272"/>
      <c r="U29" s="36"/>
    </row>
    <row r="30" spans="2:21" ht="13.5">
      <c r="B30" s="36"/>
      <c r="C30" s="92" t="s">
        <v>220</v>
      </c>
      <c r="D30" s="39" t="s">
        <v>221</v>
      </c>
      <c r="E30" s="267">
        <v>0</v>
      </c>
      <c r="F30" s="268"/>
      <c r="G30" s="267">
        <v>0</v>
      </c>
      <c r="H30" s="268"/>
      <c r="I30" s="267">
        <v>0</v>
      </c>
      <c r="J30" s="268"/>
      <c r="K30" s="267">
        <v>0</v>
      </c>
      <c r="L30" s="268"/>
      <c r="M30" s="267">
        <v>0</v>
      </c>
      <c r="N30" s="268"/>
      <c r="O30" s="267">
        <v>0</v>
      </c>
      <c r="P30" s="268"/>
      <c r="Q30" s="267">
        <v>0</v>
      </c>
      <c r="R30" s="268"/>
      <c r="S30" s="271">
        <f t="shared" si="0"/>
        <v>0</v>
      </c>
      <c r="T30" s="272"/>
      <c r="U30" s="36"/>
    </row>
    <row r="31" spans="2:21" ht="13.5">
      <c r="B31" s="36"/>
      <c r="C31" s="92" t="s">
        <v>222</v>
      </c>
      <c r="D31" s="39" t="s">
        <v>223</v>
      </c>
      <c r="E31" s="267">
        <v>0</v>
      </c>
      <c r="F31" s="268"/>
      <c r="G31" s="267">
        <v>0</v>
      </c>
      <c r="H31" s="268"/>
      <c r="I31" s="267">
        <v>0</v>
      </c>
      <c r="J31" s="268"/>
      <c r="K31" s="267">
        <v>0</v>
      </c>
      <c r="L31" s="268"/>
      <c r="M31" s="267">
        <v>0</v>
      </c>
      <c r="N31" s="268"/>
      <c r="O31" s="267">
        <v>0</v>
      </c>
      <c r="P31" s="268"/>
      <c r="Q31" s="267">
        <v>0</v>
      </c>
      <c r="R31" s="268"/>
      <c r="S31" s="271">
        <f t="shared" si="0"/>
        <v>0</v>
      </c>
      <c r="T31" s="272"/>
      <c r="U31" s="36"/>
    </row>
    <row r="32" spans="2:21" ht="13.5">
      <c r="B32" s="36"/>
      <c r="C32" s="100" t="s">
        <v>224</v>
      </c>
      <c r="D32" s="39" t="s">
        <v>225</v>
      </c>
      <c r="E32" s="267">
        <v>0</v>
      </c>
      <c r="F32" s="268"/>
      <c r="G32" s="267">
        <v>0</v>
      </c>
      <c r="H32" s="268"/>
      <c r="I32" s="267">
        <v>0</v>
      </c>
      <c r="J32" s="268"/>
      <c r="K32" s="267">
        <v>0</v>
      </c>
      <c r="L32" s="268"/>
      <c r="M32" s="267">
        <v>0</v>
      </c>
      <c r="N32" s="268"/>
      <c r="O32" s="267"/>
      <c r="P32" s="268"/>
      <c r="Q32" s="267">
        <v>0</v>
      </c>
      <c r="R32" s="268"/>
      <c r="S32" s="271">
        <f t="shared" si="0"/>
        <v>0</v>
      </c>
      <c r="T32" s="272"/>
      <c r="U32" s="36"/>
    </row>
    <row r="33" spans="2:21" ht="27">
      <c r="B33" s="36"/>
      <c r="C33" s="96" t="s">
        <v>226</v>
      </c>
      <c r="D33" s="39" t="s">
        <v>102</v>
      </c>
      <c r="E33" s="269">
        <f>SUM(E35:F43)</f>
        <v>0</v>
      </c>
      <c r="F33" s="270"/>
      <c r="G33" s="269">
        <f>SUM(G35:H43)</f>
        <v>0</v>
      </c>
      <c r="H33" s="270"/>
      <c r="I33" s="269">
        <f>SUM(I35:J43)</f>
        <v>0</v>
      </c>
      <c r="J33" s="270"/>
      <c r="K33" s="269">
        <f>SUM(K35:L43)</f>
        <v>0</v>
      </c>
      <c r="L33" s="270"/>
      <c r="M33" s="269">
        <f>SUM(M35:N43)</f>
        <v>837</v>
      </c>
      <c r="N33" s="270"/>
      <c r="O33" s="269">
        <f>SUM(O35:P43)</f>
        <v>156</v>
      </c>
      <c r="P33" s="270"/>
      <c r="Q33" s="269">
        <f>SUM(Q35:R43)</f>
        <v>0</v>
      </c>
      <c r="R33" s="270"/>
      <c r="S33" s="271">
        <f>SUM(E33:R33)</f>
        <v>993</v>
      </c>
      <c r="T33" s="272"/>
      <c r="U33" s="36"/>
    </row>
    <row r="34" spans="2:21" ht="13.5">
      <c r="B34" s="36"/>
      <c r="C34" s="94" t="s">
        <v>207</v>
      </c>
      <c r="D34" s="95"/>
      <c r="E34" s="271"/>
      <c r="F34" s="272"/>
      <c r="G34" s="271"/>
      <c r="H34" s="272"/>
      <c r="I34" s="271"/>
      <c r="J34" s="272"/>
      <c r="K34" s="271"/>
      <c r="L34" s="272"/>
      <c r="M34" s="271"/>
      <c r="N34" s="272"/>
      <c r="O34" s="271"/>
      <c r="P34" s="272"/>
      <c r="Q34" s="271"/>
      <c r="R34" s="272"/>
      <c r="S34" s="271"/>
      <c r="T34" s="272"/>
      <c r="U34" s="36"/>
    </row>
    <row r="35" spans="2:21" ht="13.5">
      <c r="B35" s="36"/>
      <c r="C35" s="98" t="s">
        <v>227</v>
      </c>
      <c r="D35" s="38" t="s">
        <v>228</v>
      </c>
      <c r="E35" s="273">
        <v>0</v>
      </c>
      <c r="F35" s="274"/>
      <c r="G35" s="273">
        <v>0</v>
      </c>
      <c r="H35" s="274"/>
      <c r="I35" s="273">
        <v>0</v>
      </c>
      <c r="J35" s="274"/>
      <c r="K35" s="273">
        <v>0</v>
      </c>
      <c r="L35" s="274"/>
      <c r="M35" s="273"/>
      <c r="N35" s="274"/>
      <c r="O35" s="273">
        <v>0</v>
      </c>
      <c r="P35" s="274"/>
      <c r="Q35" s="273">
        <v>0</v>
      </c>
      <c r="R35" s="274"/>
      <c r="S35" s="275">
        <f>SUM(E35:R35)</f>
        <v>0</v>
      </c>
      <c r="T35" s="276"/>
      <c r="U35" s="36"/>
    </row>
    <row r="36" spans="2:21" ht="27">
      <c r="B36" s="36"/>
      <c r="C36" s="92" t="s">
        <v>210</v>
      </c>
      <c r="D36" s="39" t="s">
        <v>229</v>
      </c>
      <c r="E36" s="267">
        <v>0</v>
      </c>
      <c r="F36" s="268"/>
      <c r="G36" s="267">
        <v>0</v>
      </c>
      <c r="H36" s="268"/>
      <c r="I36" s="267">
        <v>0</v>
      </c>
      <c r="J36" s="268"/>
      <c r="K36" s="267">
        <v>0</v>
      </c>
      <c r="L36" s="268"/>
      <c r="M36" s="267" t="s">
        <v>136</v>
      </c>
      <c r="N36" s="268"/>
      <c r="O36" s="267">
        <v>0</v>
      </c>
      <c r="P36" s="268"/>
      <c r="Q36" s="267">
        <v>0</v>
      </c>
      <c r="R36" s="268"/>
      <c r="S36" s="271">
        <f>SUM(E36:R36)</f>
        <v>0</v>
      </c>
      <c r="T36" s="272"/>
      <c r="U36" s="36"/>
    </row>
    <row r="37" spans="2:21" ht="40.5">
      <c r="B37" s="36"/>
      <c r="C37" s="92" t="s">
        <v>230</v>
      </c>
      <c r="D37" s="39" t="s">
        <v>231</v>
      </c>
      <c r="E37" s="267">
        <v>0</v>
      </c>
      <c r="F37" s="268"/>
      <c r="G37" s="267">
        <v>0</v>
      </c>
      <c r="H37" s="268"/>
      <c r="I37" s="267">
        <v>0</v>
      </c>
      <c r="J37" s="268"/>
      <c r="K37" s="267">
        <v>0</v>
      </c>
      <c r="L37" s="268"/>
      <c r="M37" s="267">
        <v>837</v>
      </c>
      <c r="N37" s="268"/>
      <c r="O37" s="267">
        <v>0</v>
      </c>
      <c r="P37" s="268"/>
      <c r="Q37" s="267">
        <v>0</v>
      </c>
      <c r="R37" s="268"/>
      <c r="S37" s="271">
        <f aca="true" t="shared" si="1" ref="S37:S51">SUM(E37:R37)</f>
        <v>837</v>
      </c>
      <c r="T37" s="272"/>
      <c r="U37" s="36"/>
    </row>
    <row r="38" spans="2:21" ht="27">
      <c r="B38" s="36"/>
      <c r="C38" s="92" t="s">
        <v>232</v>
      </c>
      <c r="D38" s="39" t="s">
        <v>233</v>
      </c>
      <c r="E38" s="267">
        <v>0</v>
      </c>
      <c r="F38" s="268"/>
      <c r="G38" s="267">
        <v>0</v>
      </c>
      <c r="H38" s="268"/>
      <c r="I38" s="267">
        <v>0</v>
      </c>
      <c r="J38" s="268"/>
      <c r="K38" s="267">
        <v>0</v>
      </c>
      <c r="L38" s="268"/>
      <c r="M38" s="267">
        <v>0</v>
      </c>
      <c r="N38" s="268"/>
      <c r="O38" s="267">
        <v>0</v>
      </c>
      <c r="P38" s="268"/>
      <c r="Q38" s="267">
        <v>0</v>
      </c>
      <c r="R38" s="268"/>
      <c r="S38" s="271">
        <f t="shared" si="1"/>
        <v>0</v>
      </c>
      <c r="T38" s="272"/>
      <c r="U38" s="36"/>
    </row>
    <row r="39" spans="2:21" ht="27">
      <c r="B39" s="36"/>
      <c r="C39" s="92" t="s">
        <v>234</v>
      </c>
      <c r="D39" s="39" t="s">
        <v>235</v>
      </c>
      <c r="E39" s="267">
        <v>0</v>
      </c>
      <c r="F39" s="268"/>
      <c r="G39" s="267">
        <v>0</v>
      </c>
      <c r="H39" s="268"/>
      <c r="I39" s="267">
        <v>0</v>
      </c>
      <c r="J39" s="268"/>
      <c r="K39" s="267">
        <v>0</v>
      </c>
      <c r="L39" s="268"/>
      <c r="M39" s="267">
        <v>0</v>
      </c>
      <c r="N39" s="268"/>
      <c r="O39" s="267">
        <v>0</v>
      </c>
      <c r="P39" s="268"/>
      <c r="Q39" s="267">
        <v>0</v>
      </c>
      <c r="R39" s="268"/>
      <c r="S39" s="271">
        <f t="shared" si="1"/>
        <v>0</v>
      </c>
      <c r="T39" s="272"/>
      <c r="U39" s="36"/>
    </row>
    <row r="40" spans="2:21" ht="40.5">
      <c r="B40" s="36"/>
      <c r="C40" s="92" t="s">
        <v>236</v>
      </c>
      <c r="D40" s="39" t="s">
        <v>237</v>
      </c>
      <c r="E40" s="267">
        <v>0</v>
      </c>
      <c r="F40" s="268"/>
      <c r="G40" s="267">
        <v>0</v>
      </c>
      <c r="H40" s="268"/>
      <c r="I40" s="267">
        <v>0</v>
      </c>
      <c r="J40" s="268"/>
      <c r="K40" s="267">
        <v>0</v>
      </c>
      <c r="L40" s="268"/>
      <c r="M40" s="267">
        <v>0</v>
      </c>
      <c r="N40" s="268"/>
      <c r="O40" s="267">
        <v>156</v>
      </c>
      <c r="P40" s="268"/>
      <c r="Q40" s="267">
        <v>0</v>
      </c>
      <c r="R40" s="268"/>
      <c r="S40" s="271">
        <f t="shared" si="1"/>
        <v>156</v>
      </c>
      <c r="T40" s="272"/>
      <c r="U40" s="36"/>
    </row>
    <row r="41" spans="2:21" ht="13.5">
      <c r="B41" s="36"/>
      <c r="C41" s="92" t="s">
        <v>220</v>
      </c>
      <c r="D41" s="39" t="s">
        <v>238</v>
      </c>
      <c r="E41" s="267">
        <v>0</v>
      </c>
      <c r="F41" s="268"/>
      <c r="G41" s="267">
        <v>0</v>
      </c>
      <c r="H41" s="268"/>
      <c r="I41" s="267">
        <v>0</v>
      </c>
      <c r="J41" s="268"/>
      <c r="K41" s="267">
        <v>0</v>
      </c>
      <c r="L41" s="268"/>
      <c r="M41" s="267">
        <v>0</v>
      </c>
      <c r="N41" s="268"/>
      <c r="O41" s="267">
        <v>0</v>
      </c>
      <c r="P41" s="268"/>
      <c r="Q41" s="267">
        <v>0</v>
      </c>
      <c r="R41" s="268"/>
      <c r="S41" s="271">
        <f t="shared" si="1"/>
        <v>0</v>
      </c>
      <c r="T41" s="272"/>
      <c r="U41" s="36"/>
    </row>
    <row r="42" spans="2:21" ht="13.5">
      <c r="B42" s="36"/>
      <c r="C42" s="92" t="s">
        <v>222</v>
      </c>
      <c r="D42" s="39" t="s">
        <v>239</v>
      </c>
      <c r="E42" s="267">
        <v>0</v>
      </c>
      <c r="F42" s="268"/>
      <c r="G42" s="267">
        <v>0</v>
      </c>
      <c r="H42" s="268"/>
      <c r="I42" s="267">
        <v>0</v>
      </c>
      <c r="J42" s="268"/>
      <c r="K42" s="267">
        <v>0</v>
      </c>
      <c r="L42" s="268"/>
      <c r="M42" s="267">
        <v>0</v>
      </c>
      <c r="N42" s="268"/>
      <c r="O42" s="267">
        <v>0</v>
      </c>
      <c r="P42" s="268"/>
      <c r="Q42" s="267">
        <v>0</v>
      </c>
      <c r="R42" s="268"/>
      <c r="S42" s="271">
        <f t="shared" si="1"/>
        <v>0</v>
      </c>
      <c r="T42" s="272"/>
      <c r="U42" s="36"/>
    </row>
    <row r="43" spans="2:21" ht="13.5">
      <c r="B43" s="36"/>
      <c r="C43" s="100" t="s">
        <v>224</v>
      </c>
      <c r="D43" s="39" t="s">
        <v>240</v>
      </c>
      <c r="E43" s="267">
        <v>0</v>
      </c>
      <c r="F43" s="268"/>
      <c r="G43" s="267">
        <v>0</v>
      </c>
      <c r="H43" s="268"/>
      <c r="I43" s="267">
        <v>0</v>
      </c>
      <c r="J43" s="268"/>
      <c r="K43" s="267">
        <v>0</v>
      </c>
      <c r="L43" s="268"/>
      <c r="M43" s="267"/>
      <c r="N43" s="268"/>
      <c r="O43" s="267"/>
      <c r="P43" s="268"/>
      <c r="Q43" s="267">
        <v>0</v>
      </c>
      <c r="R43" s="268"/>
      <c r="S43" s="271">
        <f t="shared" si="1"/>
        <v>0</v>
      </c>
      <c r="T43" s="272"/>
      <c r="U43" s="36"/>
    </row>
    <row r="44" spans="2:21" ht="13.5">
      <c r="B44" s="36"/>
      <c r="C44" s="96" t="s">
        <v>241</v>
      </c>
      <c r="D44" s="39" t="s">
        <v>104</v>
      </c>
      <c r="E44" s="267">
        <v>0</v>
      </c>
      <c r="F44" s="268"/>
      <c r="G44" s="267">
        <v>0</v>
      </c>
      <c r="H44" s="268"/>
      <c r="I44" s="267">
        <v>0</v>
      </c>
      <c r="J44" s="268"/>
      <c r="K44" s="267">
        <v>0</v>
      </c>
      <c r="L44" s="268"/>
      <c r="M44" s="267">
        <v>0</v>
      </c>
      <c r="N44" s="268"/>
      <c r="O44" s="267">
        <v>0</v>
      </c>
      <c r="P44" s="268"/>
      <c r="Q44" s="267">
        <v>0</v>
      </c>
      <c r="R44" s="268"/>
      <c r="S44" s="271">
        <f t="shared" si="1"/>
        <v>0</v>
      </c>
      <c r="T44" s="272"/>
      <c r="U44" s="36"/>
    </row>
    <row r="45" spans="2:21" ht="27">
      <c r="B45" s="36"/>
      <c r="C45" s="96" t="s">
        <v>242</v>
      </c>
      <c r="D45" s="39" t="s">
        <v>106</v>
      </c>
      <c r="E45" s="267">
        <v>0</v>
      </c>
      <c r="F45" s="268"/>
      <c r="G45" s="267">
        <v>0</v>
      </c>
      <c r="H45" s="268"/>
      <c r="I45" s="267">
        <v>0</v>
      </c>
      <c r="J45" s="268"/>
      <c r="K45" s="267"/>
      <c r="L45" s="268"/>
      <c r="M45" s="267" t="s">
        <v>136</v>
      </c>
      <c r="N45" s="268"/>
      <c r="O45" s="267"/>
      <c r="P45" s="268"/>
      <c r="Q45" s="267">
        <v>0</v>
      </c>
      <c r="R45" s="268"/>
      <c r="S45" s="271">
        <f t="shared" si="1"/>
        <v>0</v>
      </c>
      <c r="T45" s="272"/>
      <c r="U45" s="36"/>
    </row>
    <row r="46" spans="2:21" ht="27">
      <c r="B46" s="36"/>
      <c r="C46" s="96" t="s">
        <v>243</v>
      </c>
      <c r="D46" s="39" t="s">
        <v>108</v>
      </c>
      <c r="E46" s="267">
        <v>0</v>
      </c>
      <c r="F46" s="268"/>
      <c r="G46" s="267">
        <v>0</v>
      </c>
      <c r="H46" s="268"/>
      <c r="I46" s="267">
        <v>0</v>
      </c>
      <c r="J46" s="268"/>
      <c r="K46" s="267">
        <v>0</v>
      </c>
      <c r="L46" s="268"/>
      <c r="M46" s="267">
        <v>-646</v>
      </c>
      <c r="N46" s="268"/>
      <c r="O46" s="267">
        <v>646</v>
      </c>
      <c r="P46" s="268"/>
      <c r="Q46" s="267">
        <v>0</v>
      </c>
      <c r="R46" s="268"/>
      <c r="S46" s="271">
        <f t="shared" si="1"/>
        <v>0</v>
      </c>
      <c r="T46" s="272"/>
      <c r="U46" s="36"/>
    </row>
    <row r="47" spans="2:21" ht="13.5">
      <c r="B47" s="36"/>
      <c r="C47" s="101" t="s">
        <v>306</v>
      </c>
      <c r="D47" s="95">
        <v>100</v>
      </c>
      <c r="E47" s="277">
        <v>101926</v>
      </c>
      <c r="F47" s="278"/>
      <c r="G47" s="277">
        <v>0</v>
      </c>
      <c r="H47" s="278"/>
      <c r="I47" s="277">
        <v>0</v>
      </c>
      <c r="J47" s="278"/>
      <c r="K47" s="277">
        <v>3629</v>
      </c>
      <c r="L47" s="278"/>
      <c r="M47" s="277">
        <v>138441</v>
      </c>
      <c r="N47" s="278"/>
      <c r="O47" s="277">
        <v>21584</v>
      </c>
      <c r="P47" s="278"/>
      <c r="Q47" s="277">
        <v>0</v>
      </c>
      <c r="R47" s="278"/>
      <c r="S47" s="271">
        <f>SUM(E47:R47)</f>
        <v>265580</v>
      </c>
      <c r="T47" s="272"/>
      <c r="U47" s="36"/>
    </row>
    <row r="48" spans="2:21" ht="13.5">
      <c r="B48" s="36"/>
      <c r="C48" s="101" t="s">
        <v>306</v>
      </c>
      <c r="D48" s="95">
        <v>110</v>
      </c>
      <c r="E48" s="277">
        <v>101926</v>
      </c>
      <c r="F48" s="278"/>
      <c r="G48" s="277">
        <v>0</v>
      </c>
      <c r="H48" s="278"/>
      <c r="I48" s="277">
        <v>0</v>
      </c>
      <c r="J48" s="278"/>
      <c r="K48" s="277">
        <v>3629</v>
      </c>
      <c r="L48" s="278"/>
      <c r="M48" s="277">
        <v>138441</v>
      </c>
      <c r="N48" s="278"/>
      <c r="O48" s="277">
        <v>21584</v>
      </c>
      <c r="P48" s="278"/>
      <c r="Q48" s="277">
        <v>0</v>
      </c>
      <c r="R48" s="278"/>
      <c r="S48" s="271">
        <f t="shared" si="1"/>
        <v>265580</v>
      </c>
      <c r="T48" s="272"/>
      <c r="U48" s="36"/>
    </row>
    <row r="49" spans="2:21" ht="40.5">
      <c r="B49" s="36"/>
      <c r="C49" s="96" t="s">
        <v>204</v>
      </c>
      <c r="D49" s="39">
        <v>120</v>
      </c>
      <c r="E49" s="267">
        <v>0</v>
      </c>
      <c r="F49" s="268"/>
      <c r="G49" s="267">
        <v>0</v>
      </c>
      <c r="H49" s="268"/>
      <c r="I49" s="267">
        <v>0</v>
      </c>
      <c r="J49" s="268"/>
      <c r="K49" s="267">
        <v>0</v>
      </c>
      <c r="L49" s="268"/>
      <c r="M49" s="267">
        <v>0</v>
      </c>
      <c r="N49" s="268"/>
      <c r="O49" s="267">
        <v>0</v>
      </c>
      <c r="P49" s="268"/>
      <c r="Q49" s="267">
        <v>0</v>
      </c>
      <c r="R49" s="268"/>
      <c r="S49" s="271">
        <f t="shared" si="1"/>
        <v>0</v>
      </c>
      <c r="T49" s="272"/>
      <c r="U49" s="36"/>
    </row>
    <row r="50" spans="2:21" ht="27">
      <c r="B50" s="36"/>
      <c r="C50" s="96" t="s">
        <v>205</v>
      </c>
      <c r="D50" s="39">
        <v>130</v>
      </c>
      <c r="E50" s="267">
        <v>0</v>
      </c>
      <c r="F50" s="268"/>
      <c r="G50" s="267">
        <v>0</v>
      </c>
      <c r="H50" s="268"/>
      <c r="I50" s="267">
        <v>0</v>
      </c>
      <c r="J50" s="268"/>
      <c r="K50" s="267">
        <v>0</v>
      </c>
      <c r="L50" s="268"/>
      <c r="M50" s="267">
        <v>0</v>
      </c>
      <c r="N50" s="268"/>
      <c r="O50" s="267">
        <v>-851</v>
      </c>
      <c r="P50" s="268"/>
      <c r="Q50" s="267">
        <v>0</v>
      </c>
      <c r="R50" s="268"/>
      <c r="S50" s="271">
        <f t="shared" si="1"/>
        <v>-851</v>
      </c>
      <c r="T50" s="272"/>
      <c r="U50" s="36"/>
    </row>
    <row r="51" spans="2:21" ht="27">
      <c r="B51" s="36"/>
      <c r="C51" s="96" t="s">
        <v>310</v>
      </c>
      <c r="D51" s="39">
        <v>140</v>
      </c>
      <c r="E51" s="269">
        <f>E48+E49+E50</f>
        <v>101926</v>
      </c>
      <c r="F51" s="270"/>
      <c r="G51" s="269">
        <f>G48+G49+G50</f>
        <v>0</v>
      </c>
      <c r="H51" s="270"/>
      <c r="I51" s="269">
        <f>I48+I49+I50</f>
        <v>0</v>
      </c>
      <c r="J51" s="270"/>
      <c r="K51" s="269">
        <f>K48+K49+K50</f>
        <v>3629</v>
      </c>
      <c r="L51" s="270"/>
      <c r="M51" s="269">
        <f>M48+M49+M50</f>
        <v>138441</v>
      </c>
      <c r="N51" s="270"/>
      <c r="O51" s="269">
        <f>O48+O49+O50</f>
        <v>20733</v>
      </c>
      <c r="P51" s="270"/>
      <c r="Q51" s="269">
        <f>Q48+Q49+Q50</f>
        <v>0</v>
      </c>
      <c r="R51" s="270"/>
      <c r="S51" s="271">
        <f t="shared" si="1"/>
        <v>264729</v>
      </c>
      <c r="T51" s="272"/>
      <c r="U51" s="36"/>
    </row>
    <row r="52" spans="2:21" ht="13.5">
      <c r="B52" s="36"/>
      <c r="C52" s="94" t="s">
        <v>311</v>
      </c>
      <c r="D52" s="97"/>
      <c r="E52" s="271"/>
      <c r="F52" s="272"/>
      <c r="G52" s="271"/>
      <c r="H52" s="272"/>
      <c r="I52" s="271"/>
      <c r="J52" s="272"/>
      <c r="K52" s="271"/>
      <c r="L52" s="272"/>
      <c r="M52" s="271"/>
      <c r="N52" s="272"/>
      <c r="O52" s="271"/>
      <c r="P52" s="272"/>
      <c r="Q52" s="271"/>
      <c r="R52" s="272"/>
      <c r="S52" s="271"/>
      <c r="T52" s="272"/>
      <c r="U52" s="36"/>
    </row>
    <row r="53" spans="2:21" ht="27">
      <c r="B53" s="36"/>
      <c r="C53" s="98" t="s">
        <v>206</v>
      </c>
      <c r="D53" s="38">
        <v>150</v>
      </c>
      <c r="E53" s="275">
        <f>SUM(E55:F63)</f>
        <v>0</v>
      </c>
      <c r="F53" s="276"/>
      <c r="G53" s="275">
        <f>SUM(G55:H63)</f>
        <v>0</v>
      </c>
      <c r="H53" s="276"/>
      <c r="I53" s="275">
        <f>SUM(I55:J63)</f>
        <v>0</v>
      </c>
      <c r="J53" s="276"/>
      <c r="K53" s="275">
        <f>SUM(K55:L63)</f>
        <v>0</v>
      </c>
      <c r="L53" s="276"/>
      <c r="M53" s="275">
        <f>SUM(M55:N63)</f>
        <v>0</v>
      </c>
      <c r="N53" s="276"/>
      <c r="O53" s="275">
        <f>SUM(O55:P63)</f>
        <v>3351</v>
      </c>
      <c r="P53" s="276"/>
      <c r="Q53" s="275">
        <f>SUM(Q55:R63)</f>
        <v>0</v>
      </c>
      <c r="R53" s="276"/>
      <c r="S53" s="275">
        <f>SUM(E53:R53)</f>
        <v>3351</v>
      </c>
      <c r="T53" s="276"/>
      <c r="U53" s="36"/>
    </row>
    <row r="54" spans="2:21" ht="13.5">
      <c r="B54" s="36"/>
      <c r="C54" s="94" t="s">
        <v>207</v>
      </c>
      <c r="D54" s="95"/>
      <c r="E54" s="271"/>
      <c r="F54" s="272"/>
      <c r="G54" s="271"/>
      <c r="H54" s="272"/>
      <c r="I54" s="271"/>
      <c r="J54" s="272"/>
      <c r="K54" s="271"/>
      <c r="L54" s="272"/>
      <c r="M54" s="271"/>
      <c r="N54" s="272"/>
      <c r="O54" s="271"/>
      <c r="P54" s="272"/>
      <c r="Q54" s="271"/>
      <c r="R54" s="272"/>
      <c r="S54" s="271"/>
      <c r="T54" s="272"/>
      <c r="U54" s="36"/>
    </row>
    <row r="55" spans="2:21" ht="13.5">
      <c r="B55" s="36"/>
      <c r="C55" s="98" t="s">
        <v>208</v>
      </c>
      <c r="D55" s="38">
        <v>151</v>
      </c>
      <c r="E55" s="273">
        <v>0</v>
      </c>
      <c r="F55" s="274"/>
      <c r="G55" s="273">
        <v>0</v>
      </c>
      <c r="H55" s="274"/>
      <c r="I55" s="273">
        <v>0</v>
      </c>
      <c r="J55" s="274"/>
      <c r="K55" s="273"/>
      <c r="L55" s="274"/>
      <c r="M55" s="273">
        <v>0</v>
      </c>
      <c r="N55" s="274"/>
      <c r="O55" s="273">
        <v>3351</v>
      </c>
      <c r="P55" s="274"/>
      <c r="Q55" s="273" t="s">
        <v>136</v>
      </c>
      <c r="R55" s="274"/>
      <c r="S55" s="275">
        <f>SUM(E55:R55)</f>
        <v>3351</v>
      </c>
      <c r="T55" s="276"/>
      <c r="U55" s="36"/>
    </row>
    <row r="56" spans="2:21" ht="27">
      <c r="B56" s="36"/>
      <c r="C56" s="92" t="s">
        <v>210</v>
      </c>
      <c r="D56" s="39">
        <v>152</v>
      </c>
      <c r="E56" s="267">
        <v>0</v>
      </c>
      <c r="F56" s="268"/>
      <c r="G56" s="267">
        <v>0</v>
      </c>
      <c r="H56" s="268"/>
      <c r="I56" s="267">
        <v>0</v>
      </c>
      <c r="J56" s="268"/>
      <c r="K56" s="267">
        <v>0</v>
      </c>
      <c r="L56" s="268"/>
      <c r="M56" s="267" t="s">
        <v>136</v>
      </c>
      <c r="N56" s="268"/>
      <c r="O56" s="267">
        <v>0</v>
      </c>
      <c r="P56" s="268"/>
      <c r="Q56" s="267">
        <v>0</v>
      </c>
      <c r="R56" s="268"/>
      <c r="S56" s="271">
        <f>SUM(E56:R56)</f>
        <v>0</v>
      </c>
      <c r="T56" s="272"/>
      <c r="U56" s="36"/>
    </row>
    <row r="57" spans="2:21" ht="40.5">
      <c r="B57" s="36"/>
      <c r="C57" s="92" t="s">
        <v>212</v>
      </c>
      <c r="D57" s="39">
        <v>153</v>
      </c>
      <c r="E57" s="267">
        <v>0</v>
      </c>
      <c r="F57" s="268"/>
      <c r="G57" s="267">
        <v>0</v>
      </c>
      <c r="H57" s="268"/>
      <c r="I57" s="267">
        <v>0</v>
      </c>
      <c r="J57" s="268"/>
      <c r="K57" s="267">
        <v>0</v>
      </c>
      <c r="L57" s="268"/>
      <c r="M57" s="267" t="s">
        <v>136</v>
      </c>
      <c r="N57" s="268"/>
      <c r="O57" s="267">
        <v>0</v>
      </c>
      <c r="P57" s="268"/>
      <c r="Q57" s="267">
        <v>0</v>
      </c>
      <c r="R57" s="268"/>
      <c r="S57" s="271">
        <f>SUM(E57:R57)</f>
        <v>0</v>
      </c>
      <c r="T57" s="272"/>
      <c r="U57" s="36"/>
    </row>
    <row r="58" spans="2:21" ht="27">
      <c r="B58" s="36"/>
      <c r="C58" s="92" t="s">
        <v>214</v>
      </c>
      <c r="D58" s="39">
        <v>154</v>
      </c>
      <c r="E58" s="267">
        <v>0</v>
      </c>
      <c r="F58" s="268"/>
      <c r="G58" s="267">
        <v>0</v>
      </c>
      <c r="H58" s="268"/>
      <c r="I58" s="267">
        <v>0</v>
      </c>
      <c r="J58" s="268"/>
      <c r="K58" s="267">
        <v>0</v>
      </c>
      <c r="L58" s="268"/>
      <c r="M58" s="267">
        <v>0</v>
      </c>
      <c r="N58" s="268"/>
      <c r="O58" s="267">
        <v>0</v>
      </c>
      <c r="P58" s="268"/>
      <c r="Q58" s="267">
        <v>0</v>
      </c>
      <c r="R58" s="268"/>
      <c r="S58" s="271">
        <f aca="true" t="shared" si="2" ref="S58:S64">SUM(E58:R58)</f>
        <v>0</v>
      </c>
      <c r="T58" s="272"/>
      <c r="U58" s="36"/>
    </row>
    <row r="59" spans="2:21" ht="27">
      <c r="B59" s="36"/>
      <c r="C59" s="92" t="s">
        <v>216</v>
      </c>
      <c r="D59" s="39">
        <v>155</v>
      </c>
      <c r="E59" s="267">
        <v>0</v>
      </c>
      <c r="F59" s="268"/>
      <c r="G59" s="267">
        <v>0</v>
      </c>
      <c r="H59" s="268"/>
      <c r="I59" s="267">
        <v>0</v>
      </c>
      <c r="J59" s="268"/>
      <c r="K59" s="267">
        <v>0</v>
      </c>
      <c r="L59" s="268"/>
      <c r="M59" s="267">
        <v>0</v>
      </c>
      <c r="N59" s="268"/>
      <c r="O59" s="267">
        <v>0</v>
      </c>
      <c r="P59" s="268"/>
      <c r="Q59" s="267">
        <v>0</v>
      </c>
      <c r="R59" s="268"/>
      <c r="S59" s="271">
        <f t="shared" si="2"/>
        <v>0</v>
      </c>
      <c r="T59" s="272"/>
      <c r="U59" s="36"/>
    </row>
    <row r="60" spans="2:21" ht="40.5">
      <c r="B60" s="36"/>
      <c r="C60" s="92" t="s">
        <v>244</v>
      </c>
      <c r="D60" s="39">
        <v>156</v>
      </c>
      <c r="E60" s="267">
        <v>0</v>
      </c>
      <c r="F60" s="268"/>
      <c r="G60" s="267">
        <v>0</v>
      </c>
      <c r="H60" s="268"/>
      <c r="I60" s="267">
        <v>0</v>
      </c>
      <c r="J60" s="268"/>
      <c r="K60" s="267">
        <v>0</v>
      </c>
      <c r="L60" s="268"/>
      <c r="M60" s="267">
        <v>0</v>
      </c>
      <c r="N60" s="268"/>
      <c r="O60" s="267">
        <v>0</v>
      </c>
      <c r="P60" s="268"/>
      <c r="Q60" s="267">
        <v>0</v>
      </c>
      <c r="R60" s="268"/>
      <c r="S60" s="271">
        <f t="shared" si="2"/>
        <v>0</v>
      </c>
      <c r="T60" s="272"/>
      <c r="U60" s="36"/>
    </row>
    <row r="61" spans="2:21" ht="13.5">
      <c r="B61" s="36"/>
      <c r="C61" s="92" t="s">
        <v>220</v>
      </c>
      <c r="D61" s="39">
        <v>157</v>
      </c>
      <c r="E61" s="267">
        <v>0</v>
      </c>
      <c r="F61" s="268"/>
      <c r="G61" s="267">
        <v>0</v>
      </c>
      <c r="H61" s="268"/>
      <c r="I61" s="267">
        <v>0</v>
      </c>
      <c r="J61" s="268"/>
      <c r="K61" s="267">
        <v>0</v>
      </c>
      <c r="L61" s="268"/>
      <c r="M61" s="267">
        <v>0</v>
      </c>
      <c r="N61" s="268"/>
      <c r="O61" s="267">
        <v>0</v>
      </c>
      <c r="P61" s="268"/>
      <c r="Q61" s="267">
        <v>0</v>
      </c>
      <c r="R61" s="268"/>
      <c r="S61" s="271">
        <f t="shared" si="2"/>
        <v>0</v>
      </c>
      <c r="T61" s="272"/>
      <c r="U61" s="36"/>
    </row>
    <row r="62" spans="2:21" ht="13.5">
      <c r="B62" s="36"/>
      <c r="C62" s="92" t="s">
        <v>222</v>
      </c>
      <c r="D62" s="39">
        <v>158</v>
      </c>
      <c r="E62" s="267">
        <v>0</v>
      </c>
      <c r="F62" s="268"/>
      <c r="G62" s="267">
        <v>0</v>
      </c>
      <c r="H62" s="268"/>
      <c r="I62" s="267">
        <v>0</v>
      </c>
      <c r="J62" s="268"/>
      <c r="K62" s="267">
        <v>0</v>
      </c>
      <c r="L62" s="268"/>
      <c r="M62" s="267">
        <v>0</v>
      </c>
      <c r="N62" s="268"/>
      <c r="O62" s="267">
        <v>0</v>
      </c>
      <c r="P62" s="268"/>
      <c r="Q62" s="267">
        <v>0</v>
      </c>
      <c r="R62" s="268"/>
      <c r="S62" s="271">
        <f t="shared" si="2"/>
        <v>0</v>
      </c>
      <c r="T62" s="272"/>
      <c r="U62" s="36"/>
    </row>
    <row r="63" spans="2:21" ht="13.5">
      <c r="B63" s="36"/>
      <c r="C63" s="92" t="s">
        <v>245</v>
      </c>
      <c r="D63" s="39">
        <v>159</v>
      </c>
      <c r="E63" s="267">
        <v>0</v>
      </c>
      <c r="F63" s="268"/>
      <c r="G63" s="267">
        <v>0</v>
      </c>
      <c r="H63" s="268"/>
      <c r="I63" s="267">
        <v>0</v>
      </c>
      <c r="J63" s="268"/>
      <c r="K63" s="267">
        <v>0</v>
      </c>
      <c r="L63" s="268"/>
      <c r="M63" s="267">
        <v>0</v>
      </c>
      <c r="N63" s="268"/>
      <c r="O63" s="267">
        <v>0</v>
      </c>
      <c r="P63" s="268"/>
      <c r="Q63" s="267">
        <v>0</v>
      </c>
      <c r="R63" s="268"/>
      <c r="S63" s="271">
        <f t="shared" si="2"/>
        <v>0</v>
      </c>
      <c r="T63" s="272"/>
      <c r="U63" s="36"/>
    </row>
    <row r="64" spans="2:21" ht="27">
      <c r="B64" s="36"/>
      <c r="C64" s="96" t="s">
        <v>226</v>
      </c>
      <c r="D64" s="39">
        <v>160</v>
      </c>
      <c r="E64" s="269">
        <f>SUM(E66:F74)</f>
        <v>0</v>
      </c>
      <c r="F64" s="270"/>
      <c r="G64" s="269">
        <f>SUM(G66:H74)</f>
        <v>0</v>
      </c>
      <c r="H64" s="270"/>
      <c r="I64" s="269">
        <f>SUM(I66:J74)</f>
        <v>0</v>
      </c>
      <c r="J64" s="270"/>
      <c r="K64" s="269">
        <f>SUM(K66:L74)</f>
        <v>0</v>
      </c>
      <c r="L64" s="270"/>
      <c r="M64" s="269">
        <f>SUM(M66:N74)</f>
        <v>1462</v>
      </c>
      <c r="N64" s="270"/>
      <c r="O64" s="269">
        <f>SUM(O66:P74)</f>
        <v>18</v>
      </c>
      <c r="P64" s="270"/>
      <c r="Q64" s="269">
        <f>SUM(Q66:R74)</f>
        <v>0</v>
      </c>
      <c r="R64" s="270"/>
      <c r="S64" s="271">
        <f t="shared" si="2"/>
        <v>1480</v>
      </c>
      <c r="T64" s="272"/>
      <c r="U64" s="36"/>
    </row>
    <row r="65" spans="2:21" ht="13.5">
      <c r="B65" s="36"/>
      <c r="C65" s="94" t="s">
        <v>207</v>
      </c>
      <c r="D65" s="95"/>
      <c r="E65" s="271"/>
      <c r="F65" s="272"/>
      <c r="G65" s="271"/>
      <c r="H65" s="272"/>
      <c r="I65" s="271"/>
      <c r="J65" s="272"/>
      <c r="K65" s="271"/>
      <c r="L65" s="272"/>
      <c r="M65" s="271"/>
      <c r="N65" s="272"/>
      <c r="O65" s="271"/>
      <c r="P65" s="272"/>
      <c r="Q65" s="271"/>
      <c r="R65" s="272"/>
      <c r="S65" s="271"/>
      <c r="T65" s="272"/>
      <c r="U65" s="36"/>
    </row>
    <row r="66" spans="2:21" ht="13.5">
      <c r="B66" s="36"/>
      <c r="C66" s="98" t="s">
        <v>227</v>
      </c>
      <c r="D66" s="38">
        <v>161</v>
      </c>
      <c r="E66" s="273">
        <v>0</v>
      </c>
      <c r="F66" s="274"/>
      <c r="G66" s="273">
        <v>0</v>
      </c>
      <c r="H66" s="274"/>
      <c r="I66" s="273">
        <v>0</v>
      </c>
      <c r="J66" s="274"/>
      <c r="K66" s="273">
        <v>0</v>
      </c>
      <c r="L66" s="274"/>
      <c r="M66" s="273">
        <v>0</v>
      </c>
      <c r="N66" s="274"/>
      <c r="O66" s="273">
        <v>0</v>
      </c>
      <c r="P66" s="274"/>
      <c r="Q66" s="273">
        <v>0</v>
      </c>
      <c r="R66" s="274"/>
      <c r="S66" s="275">
        <f>SUM(E66:R66)</f>
        <v>0</v>
      </c>
      <c r="T66" s="276"/>
      <c r="U66" s="36"/>
    </row>
    <row r="67" spans="2:21" ht="27">
      <c r="B67" s="36"/>
      <c r="C67" s="92" t="s">
        <v>210</v>
      </c>
      <c r="D67" s="39">
        <v>162</v>
      </c>
      <c r="E67" s="267">
        <v>0</v>
      </c>
      <c r="F67" s="268"/>
      <c r="G67" s="267">
        <v>0</v>
      </c>
      <c r="H67" s="268"/>
      <c r="I67" s="267">
        <v>0</v>
      </c>
      <c r="J67" s="268"/>
      <c r="K67" s="267">
        <v>0</v>
      </c>
      <c r="L67" s="268"/>
      <c r="M67" s="267" t="s">
        <v>136</v>
      </c>
      <c r="N67" s="268"/>
      <c r="O67" s="267">
        <v>0</v>
      </c>
      <c r="P67" s="268"/>
      <c r="Q67" s="267">
        <v>0</v>
      </c>
      <c r="R67" s="268"/>
      <c r="S67" s="271">
        <f>SUM(E67:R67)</f>
        <v>0</v>
      </c>
      <c r="T67" s="272"/>
      <c r="U67" s="36"/>
    </row>
    <row r="68" spans="2:21" ht="40.5">
      <c r="B68" s="36"/>
      <c r="C68" s="92" t="s">
        <v>230</v>
      </c>
      <c r="D68" s="39">
        <v>163</v>
      </c>
      <c r="E68" s="267">
        <v>0</v>
      </c>
      <c r="F68" s="268"/>
      <c r="G68" s="267">
        <v>0</v>
      </c>
      <c r="H68" s="268"/>
      <c r="I68" s="267">
        <v>0</v>
      </c>
      <c r="J68" s="268"/>
      <c r="K68" s="267">
        <v>0</v>
      </c>
      <c r="L68" s="268"/>
      <c r="M68" s="267">
        <v>1462</v>
      </c>
      <c r="N68" s="268"/>
      <c r="O68" s="267">
        <v>0</v>
      </c>
      <c r="P68" s="268"/>
      <c r="Q68" s="267">
        <v>0</v>
      </c>
      <c r="R68" s="268"/>
      <c r="S68" s="271">
        <f aca="true" t="shared" si="3" ref="S68:S78">SUM(E68:R68)</f>
        <v>1462</v>
      </c>
      <c r="T68" s="272"/>
      <c r="U68" s="36"/>
    </row>
    <row r="69" spans="2:21" ht="27">
      <c r="B69" s="36"/>
      <c r="C69" s="92" t="s">
        <v>232</v>
      </c>
      <c r="D69" s="39">
        <v>164</v>
      </c>
      <c r="E69" s="267">
        <v>0</v>
      </c>
      <c r="F69" s="268"/>
      <c r="G69" s="267">
        <v>0</v>
      </c>
      <c r="H69" s="268"/>
      <c r="I69" s="267">
        <v>0</v>
      </c>
      <c r="J69" s="268"/>
      <c r="K69" s="267">
        <v>0</v>
      </c>
      <c r="L69" s="268"/>
      <c r="M69" s="267">
        <v>0</v>
      </c>
      <c r="N69" s="268"/>
      <c r="O69" s="267">
        <v>0</v>
      </c>
      <c r="P69" s="268"/>
      <c r="Q69" s="267">
        <v>0</v>
      </c>
      <c r="R69" s="268"/>
      <c r="S69" s="271">
        <f t="shared" si="3"/>
        <v>0</v>
      </c>
      <c r="T69" s="272"/>
      <c r="U69" s="36"/>
    </row>
    <row r="70" spans="2:21" ht="27">
      <c r="B70" s="36"/>
      <c r="C70" s="92" t="s">
        <v>234</v>
      </c>
      <c r="D70" s="39">
        <v>165</v>
      </c>
      <c r="E70" s="267">
        <v>0</v>
      </c>
      <c r="F70" s="268"/>
      <c r="G70" s="267">
        <v>0</v>
      </c>
      <c r="H70" s="268"/>
      <c r="I70" s="267">
        <v>0</v>
      </c>
      <c r="J70" s="268"/>
      <c r="K70" s="267">
        <v>0</v>
      </c>
      <c r="L70" s="268"/>
      <c r="M70" s="267">
        <v>0</v>
      </c>
      <c r="N70" s="268"/>
      <c r="O70" s="267">
        <v>0</v>
      </c>
      <c r="P70" s="268"/>
      <c r="Q70" s="267">
        <v>0</v>
      </c>
      <c r="R70" s="268"/>
      <c r="S70" s="271">
        <f t="shared" si="3"/>
        <v>0</v>
      </c>
      <c r="T70" s="272"/>
      <c r="U70" s="36"/>
    </row>
    <row r="71" spans="2:21" ht="40.5">
      <c r="B71" s="36"/>
      <c r="C71" s="92" t="s">
        <v>236</v>
      </c>
      <c r="D71" s="39">
        <v>166</v>
      </c>
      <c r="E71" s="267">
        <v>0</v>
      </c>
      <c r="F71" s="268"/>
      <c r="G71" s="267">
        <v>0</v>
      </c>
      <c r="H71" s="268"/>
      <c r="I71" s="267">
        <v>0</v>
      </c>
      <c r="J71" s="268"/>
      <c r="K71" s="267">
        <v>0</v>
      </c>
      <c r="L71" s="268"/>
      <c r="M71" s="267">
        <v>0</v>
      </c>
      <c r="N71" s="268"/>
      <c r="O71" s="267">
        <v>18</v>
      </c>
      <c r="P71" s="268"/>
      <c r="Q71" s="267">
        <v>0</v>
      </c>
      <c r="R71" s="268"/>
      <c r="S71" s="271">
        <f t="shared" si="3"/>
        <v>18</v>
      </c>
      <c r="T71" s="272"/>
      <c r="U71" s="36"/>
    </row>
    <row r="72" spans="2:21" ht="13.5">
      <c r="B72" s="36"/>
      <c r="C72" s="92" t="s">
        <v>220</v>
      </c>
      <c r="D72" s="39">
        <v>167</v>
      </c>
      <c r="E72" s="267">
        <v>0</v>
      </c>
      <c r="F72" s="268"/>
      <c r="G72" s="267">
        <v>0</v>
      </c>
      <c r="H72" s="268"/>
      <c r="I72" s="267">
        <v>0</v>
      </c>
      <c r="J72" s="268"/>
      <c r="K72" s="267">
        <v>0</v>
      </c>
      <c r="L72" s="268"/>
      <c r="M72" s="267">
        <v>0</v>
      </c>
      <c r="N72" s="268"/>
      <c r="O72" s="267">
        <v>0</v>
      </c>
      <c r="P72" s="268"/>
      <c r="Q72" s="267">
        <v>0</v>
      </c>
      <c r="R72" s="268"/>
      <c r="S72" s="271">
        <f t="shared" si="3"/>
        <v>0</v>
      </c>
      <c r="T72" s="272"/>
      <c r="U72" s="36"/>
    </row>
    <row r="73" spans="2:21" ht="13.5">
      <c r="B73" s="36"/>
      <c r="C73" s="92" t="s">
        <v>222</v>
      </c>
      <c r="D73" s="39">
        <v>168</v>
      </c>
      <c r="E73" s="267">
        <v>0</v>
      </c>
      <c r="F73" s="268"/>
      <c r="G73" s="267">
        <v>0</v>
      </c>
      <c r="H73" s="268"/>
      <c r="I73" s="267">
        <v>0</v>
      </c>
      <c r="J73" s="268"/>
      <c r="K73" s="267">
        <v>0</v>
      </c>
      <c r="L73" s="268"/>
      <c r="M73" s="267">
        <v>0</v>
      </c>
      <c r="N73" s="268"/>
      <c r="O73" s="267">
        <v>0</v>
      </c>
      <c r="P73" s="268"/>
      <c r="Q73" s="267">
        <v>0</v>
      </c>
      <c r="R73" s="268"/>
      <c r="S73" s="271">
        <f t="shared" si="3"/>
        <v>0</v>
      </c>
      <c r="T73" s="272"/>
      <c r="U73" s="36"/>
    </row>
    <row r="74" spans="2:21" ht="13.5">
      <c r="B74" s="36"/>
      <c r="C74" s="100" t="s">
        <v>224</v>
      </c>
      <c r="D74" s="39">
        <v>169</v>
      </c>
      <c r="E74" s="267">
        <v>0</v>
      </c>
      <c r="F74" s="268"/>
      <c r="G74" s="267">
        <v>0</v>
      </c>
      <c r="H74" s="268"/>
      <c r="I74" s="267">
        <v>0</v>
      </c>
      <c r="J74" s="268"/>
      <c r="K74" s="267">
        <v>0</v>
      </c>
      <c r="L74" s="268"/>
      <c r="M74" s="267">
        <v>0</v>
      </c>
      <c r="N74" s="268"/>
      <c r="O74" s="267" t="s">
        <v>136</v>
      </c>
      <c r="P74" s="268"/>
      <c r="Q74" s="267">
        <v>0</v>
      </c>
      <c r="R74" s="268"/>
      <c r="S74" s="271">
        <f t="shared" si="3"/>
        <v>0</v>
      </c>
      <c r="T74" s="272"/>
      <c r="U74" s="36"/>
    </row>
    <row r="75" spans="2:21" ht="13.5">
      <c r="B75" s="36"/>
      <c r="C75" s="96" t="s">
        <v>241</v>
      </c>
      <c r="D75" s="39">
        <v>170</v>
      </c>
      <c r="E75" s="267">
        <v>0</v>
      </c>
      <c r="F75" s="268"/>
      <c r="G75" s="267">
        <v>0</v>
      </c>
      <c r="H75" s="268"/>
      <c r="I75" s="267">
        <v>0</v>
      </c>
      <c r="J75" s="268"/>
      <c r="K75" s="267">
        <v>0</v>
      </c>
      <c r="L75" s="268"/>
      <c r="M75" s="267">
        <v>0</v>
      </c>
      <c r="N75" s="268"/>
      <c r="O75" s="267" t="s">
        <v>136</v>
      </c>
      <c r="P75" s="268"/>
      <c r="Q75" s="267">
        <v>0</v>
      </c>
      <c r="R75" s="268"/>
      <c r="S75" s="271">
        <f t="shared" si="3"/>
        <v>0</v>
      </c>
      <c r="T75" s="272"/>
      <c r="U75" s="36"/>
    </row>
    <row r="76" spans="2:21" ht="27">
      <c r="B76" s="36"/>
      <c r="C76" s="96" t="s">
        <v>242</v>
      </c>
      <c r="D76" s="39">
        <v>180</v>
      </c>
      <c r="E76" s="267">
        <v>0</v>
      </c>
      <c r="F76" s="268"/>
      <c r="G76" s="267">
        <v>0</v>
      </c>
      <c r="H76" s="268"/>
      <c r="I76" s="267">
        <v>0</v>
      </c>
      <c r="J76" s="268"/>
      <c r="K76" s="267" t="s">
        <v>136</v>
      </c>
      <c r="L76" s="268"/>
      <c r="M76" s="267">
        <v>0</v>
      </c>
      <c r="N76" s="268"/>
      <c r="O76" s="267" t="s">
        <v>136</v>
      </c>
      <c r="P76" s="268"/>
      <c r="Q76" s="267">
        <v>0</v>
      </c>
      <c r="R76" s="268"/>
      <c r="S76" s="271">
        <f t="shared" si="3"/>
        <v>0</v>
      </c>
      <c r="T76" s="272"/>
      <c r="U76" s="36"/>
    </row>
    <row r="77" spans="2:21" ht="27">
      <c r="B77" s="36"/>
      <c r="C77" s="96" t="s">
        <v>243</v>
      </c>
      <c r="D77" s="39">
        <v>190</v>
      </c>
      <c r="E77" s="267">
        <v>0</v>
      </c>
      <c r="F77" s="268"/>
      <c r="G77" s="267">
        <v>0</v>
      </c>
      <c r="H77" s="268"/>
      <c r="I77" s="267">
        <v>0</v>
      </c>
      <c r="J77" s="268"/>
      <c r="K77" s="267">
        <v>0</v>
      </c>
      <c r="L77" s="268"/>
      <c r="M77" s="267">
        <v>-11</v>
      </c>
      <c r="N77" s="268"/>
      <c r="O77" s="267">
        <v>11</v>
      </c>
      <c r="P77" s="268"/>
      <c r="Q77" s="267">
        <v>0</v>
      </c>
      <c r="R77" s="268"/>
      <c r="S77" s="271">
        <f t="shared" si="3"/>
        <v>0</v>
      </c>
      <c r="T77" s="272"/>
      <c r="U77" s="36"/>
    </row>
    <row r="78" spans="2:21" ht="13.5">
      <c r="B78" s="36"/>
      <c r="C78" s="96" t="s">
        <v>312</v>
      </c>
      <c r="D78" s="39">
        <v>200</v>
      </c>
      <c r="E78" s="267">
        <v>101926</v>
      </c>
      <c r="F78" s="268"/>
      <c r="G78" s="267">
        <v>0</v>
      </c>
      <c r="H78" s="268"/>
      <c r="I78" s="267">
        <v>0</v>
      </c>
      <c r="J78" s="268"/>
      <c r="K78" s="267">
        <v>3629</v>
      </c>
      <c r="L78" s="268"/>
      <c r="M78" s="267">
        <v>136968</v>
      </c>
      <c r="N78" s="268"/>
      <c r="O78" s="267">
        <v>24077</v>
      </c>
      <c r="P78" s="268"/>
      <c r="Q78" s="267">
        <v>0</v>
      </c>
      <c r="R78" s="268"/>
      <c r="S78" s="269">
        <f t="shared" si="3"/>
        <v>266600</v>
      </c>
      <c r="T78" s="270"/>
      <c r="U78" s="36"/>
    </row>
    <row r="79" spans="2:21" ht="13.5">
      <c r="B79" s="36"/>
      <c r="C79" s="36"/>
      <c r="D79" s="36"/>
      <c r="E79" s="36"/>
      <c r="F79" s="36"/>
      <c r="G79" s="36"/>
      <c r="H79" s="36"/>
      <c r="I79" s="36"/>
      <c r="J79" s="36"/>
      <c r="K79" s="36"/>
      <c r="L79" s="36"/>
      <c r="M79" s="36"/>
      <c r="N79" s="36"/>
      <c r="O79" s="36"/>
      <c r="P79" s="36"/>
      <c r="Q79" s="36"/>
      <c r="R79" s="36"/>
      <c r="S79" s="36"/>
      <c r="T79" s="36"/>
      <c r="U79" s="36"/>
    </row>
    <row r="80" spans="2:21" ht="13.5">
      <c r="B80" s="36"/>
      <c r="C80" s="263" t="s">
        <v>63</v>
      </c>
      <c r="D80" s="263"/>
      <c r="E80" s="52"/>
      <c r="F80" s="264"/>
      <c r="G80" s="264"/>
      <c r="H80" s="264"/>
      <c r="I80" s="264"/>
      <c r="J80" s="36"/>
      <c r="K80" s="264" t="str">
        <f>IF('[1]приложение 1'!I98=0," ",'[1]приложение 1'!I98)</f>
        <v>А.В.Кузьменко</v>
      </c>
      <c r="L80" s="264"/>
      <c r="M80" s="264"/>
      <c r="N80" s="264"/>
      <c r="O80" s="264"/>
      <c r="P80" s="264"/>
      <c r="Q80" s="36"/>
      <c r="R80" s="36"/>
      <c r="S80" s="36"/>
      <c r="T80" s="36"/>
      <c r="U80" s="36"/>
    </row>
    <row r="81" spans="2:21" s="102" customFormat="1" ht="12" customHeight="1">
      <c r="B81" s="103"/>
      <c r="C81" s="104" t="s">
        <v>66</v>
      </c>
      <c r="D81" s="104"/>
      <c r="E81" s="104"/>
      <c r="F81" s="265" t="s">
        <v>65</v>
      </c>
      <c r="G81" s="265"/>
      <c r="H81" s="265"/>
      <c r="I81" s="265"/>
      <c r="J81" s="103"/>
      <c r="K81" s="266" t="s">
        <v>60</v>
      </c>
      <c r="L81" s="266"/>
      <c r="M81" s="266"/>
      <c r="N81" s="266"/>
      <c r="O81" s="266"/>
      <c r="P81" s="266"/>
      <c r="Q81" s="103"/>
      <c r="R81" s="103"/>
      <c r="S81" s="103"/>
      <c r="T81" s="103"/>
      <c r="U81" s="103"/>
    </row>
    <row r="82" spans="2:21" ht="13.5">
      <c r="B82" s="36"/>
      <c r="C82" s="263" t="s">
        <v>64</v>
      </c>
      <c r="D82" s="263"/>
      <c r="E82" s="52"/>
      <c r="F82" s="264"/>
      <c r="G82" s="264"/>
      <c r="H82" s="264"/>
      <c r="I82" s="264"/>
      <c r="J82" s="36"/>
      <c r="K82" s="264" t="s">
        <v>301</v>
      </c>
      <c r="L82" s="264"/>
      <c r="M82" s="264"/>
      <c r="N82" s="264"/>
      <c r="O82" s="264"/>
      <c r="P82" s="264"/>
      <c r="Q82" s="36"/>
      <c r="R82" s="36"/>
      <c r="S82" s="36"/>
      <c r="T82" s="36"/>
      <c r="U82" s="36"/>
    </row>
    <row r="83" spans="2:21" s="105" customFormat="1" ht="12" customHeight="1">
      <c r="B83" s="106"/>
      <c r="C83" s="107"/>
      <c r="D83" s="107"/>
      <c r="E83" s="107"/>
      <c r="F83" s="265" t="s">
        <v>65</v>
      </c>
      <c r="G83" s="265"/>
      <c r="H83" s="265"/>
      <c r="I83" s="265"/>
      <c r="J83" s="106"/>
      <c r="K83" s="266" t="s">
        <v>60</v>
      </c>
      <c r="L83" s="266"/>
      <c r="M83" s="266"/>
      <c r="N83" s="266"/>
      <c r="O83" s="266"/>
      <c r="P83" s="266"/>
      <c r="Q83" s="106"/>
      <c r="R83" s="106"/>
      <c r="S83" s="106"/>
      <c r="T83" s="106"/>
      <c r="U83" s="106"/>
    </row>
    <row r="84" spans="2:21" ht="13.5">
      <c r="B84" s="36"/>
      <c r="C84" s="108">
        <f ca="1">TODAY()</f>
        <v>44678</v>
      </c>
      <c r="D84" s="109"/>
      <c r="E84" s="36"/>
      <c r="F84" s="36"/>
      <c r="G84" s="36"/>
      <c r="H84" s="36"/>
      <c r="I84" s="36"/>
      <c r="J84" s="36"/>
      <c r="K84" s="36"/>
      <c r="L84" s="36"/>
      <c r="M84" s="36"/>
      <c r="N84" s="36"/>
      <c r="O84" s="36"/>
      <c r="P84" s="36"/>
      <c r="Q84" s="36"/>
      <c r="R84" s="36"/>
      <c r="S84" s="36"/>
      <c r="T84" s="36"/>
      <c r="U84" s="36"/>
    </row>
    <row r="85" spans="2:21" ht="13.5">
      <c r="B85" s="36"/>
      <c r="C85" s="36"/>
      <c r="D85" s="36"/>
      <c r="E85" s="36"/>
      <c r="F85" s="36"/>
      <c r="G85" s="36"/>
      <c r="H85" s="36"/>
      <c r="I85" s="36"/>
      <c r="J85" s="36"/>
      <c r="K85" s="36"/>
      <c r="L85" s="36"/>
      <c r="M85" s="36"/>
      <c r="N85" s="36"/>
      <c r="O85" s="36"/>
      <c r="P85" s="36"/>
      <c r="Q85" s="36"/>
      <c r="R85" s="36"/>
      <c r="S85" s="36"/>
      <c r="T85" s="36"/>
      <c r="U85" s="36"/>
    </row>
    <row r="86" spans="2:21" ht="6" customHeight="1">
      <c r="B86" s="36"/>
      <c r="C86" s="36"/>
      <c r="D86" s="36"/>
      <c r="E86" s="36"/>
      <c r="F86" s="36"/>
      <c r="G86" s="36"/>
      <c r="H86" s="36"/>
      <c r="I86" s="36"/>
      <c r="J86" s="36"/>
      <c r="K86" s="36"/>
      <c r="L86" s="36"/>
      <c r="M86" s="36"/>
      <c r="N86" s="36"/>
      <c r="O86" s="36"/>
      <c r="P86" s="36"/>
      <c r="Q86" s="36"/>
      <c r="R86" s="36"/>
      <c r="S86" s="36"/>
      <c r="T86" s="36"/>
      <c r="U86" s="36"/>
    </row>
  </sheetData>
  <sheetProtection/>
  <mergeCells count="542">
    <mergeCell ref="O3:T3"/>
    <mergeCell ref="C4:T4"/>
    <mergeCell ref="E5:F5"/>
    <mergeCell ref="H5:I5"/>
    <mergeCell ref="J5:N5"/>
    <mergeCell ref="C6:I6"/>
    <mergeCell ref="C7:E7"/>
    <mergeCell ref="F7:T7"/>
    <mergeCell ref="C8:E8"/>
    <mergeCell ref="F8:T8"/>
    <mergeCell ref="C9:E9"/>
    <mergeCell ref="F9:T9"/>
    <mergeCell ref="C10:E10"/>
    <mergeCell ref="F10:T10"/>
    <mergeCell ref="C11:E11"/>
    <mergeCell ref="F11:T11"/>
    <mergeCell ref="C12:E12"/>
    <mergeCell ref="F12:T12"/>
    <mergeCell ref="C13:E13"/>
    <mergeCell ref="F13:T13"/>
    <mergeCell ref="E15:F15"/>
    <mergeCell ref="G15:H15"/>
    <mergeCell ref="I15:J15"/>
    <mergeCell ref="K15:L15"/>
    <mergeCell ref="M15:N15"/>
    <mergeCell ref="O15:P15"/>
    <mergeCell ref="Q15:R15"/>
    <mergeCell ref="S15:T15"/>
    <mergeCell ref="E16:F16"/>
    <mergeCell ref="G16:H16"/>
    <mergeCell ref="I16:J16"/>
    <mergeCell ref="K16:L16"/>
    <mergeCell ref="M16:N16"/>
    <mergeCell ref="O16:P16"/>
    <mergeCell ref="Q16:R16"/>
    <mergeCell ref="S16:T16"/>
    <mergeCell ref="E17:F17"/>
    <mergeCell ref="G17:H17"/>
    <mergeCell ref="I17:J17"/>
    <mergeCell ref="K17:L17"/>
    <mergeCell ref="M17:N17"/>
    <mergeCell ref="O17:P17"/>
    <mergeCell ref="Q17:R17"/>
    <mergeCell ref="S17:T17"/>
    <mergeCell ref="E18:F18"/>
    <mergeCell ref="G18:H18"/>
    <mergeCell ref="I18:J18"/>
    <mergeCell ref="K18:L18"/>
    <mergeCell ref="M18:N18"/>
    <mergeCell ref="O18:P18"/>
    <mergeCell ref="Q18:R18"/>
    <mergeCell ref="S18:T18"/>
    <mergeCell ref="E19:F19"/>
    <mergeCell ref="G19:H19"/>
    <mergeCell ref="I19:J19"/>
    <mergeCell ref="K19:L19"/>
    <mergeCell ref="M19:N19"/>
    <mergeCell ref="O19:P19"/>
    <mergeCell ref="Q19:R19"/>
    <mergeCell ref="S19:T19"/>
    <mergeCell ref="E20:F20"/>
    <mergeCell ref="G20:H20"/>
    <mergeCell ref="I20:J20"/>
    <mergeCell ref="K20:L20"/>
    <mergeCell ref="M20:N20"/>
    <mergeCell ref="O20:P20"/>
    <mergeCell ref="Q20:R20"/>
    <mergeCell ref="S20:T20"/>
    <mergeCell ref="E21:F21"/>
    <mergeCell ref="G21:H21"/>
    <mergeCell ref="I21:J21"/>
    <mergeCell ref="K21:L21"/>
    <mergeCell ref="M21:N21"/>
    <mergeCell ref="O21:P21"/>
    <mergeCell ref="Q21:R21"/>
    <mergeCell ref="S21:T21"/>
    <mergeCell ref="E22:F22"/>
    <mergeCell ref="G22:H22"/>
    <mergeCell ref="I22:J22"/>
    <mergeCell ref="K22:L22"/>
    <mergeCell ref="M22:N22"/>
    <mergeCell ref="O22:P22"/>
    <mergeCell ref="Q22:R22"/>
    <mergeCell ref="S22:T22"/>
    <mergeCell ref="E23:F23"/>
    <mergeCell ref="G23:H23"/>
    <mergeCell ref="I23:J23"/>
    <mergeCell ref="K23:L23"/>
    <mergeCell ref="M23:N23"/>
    <mergeCell ref="O23:P23"/>
    <mergeCell ref="Q23:R23"/>
    <mergeCell ref="S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F26"/>
    <mergeCell ref="G26:H26"/>
    <mergeCell ref="I26:J26"/>
    <mergeCell ref="K26:L26"/>
    <mergeCell ref="M26:N26"/>
    <mergeCell ref="O26:P26"/>
    <mergeCell ref="Q26:R26"/>
    <mergeCell ref="S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F29"/>
    <mergeCell ref="G29:H29"/>
    <mergeCell ref="I29:J29"/>
    <mergeCell ref="K29:L29"/>
    <mergeCell ref="M29:N29"/>
    <mergeCell ref="O29:P29"/>
    <mergeCell ref="Q29:R29"/>
    <mergeCell ref="S29:T29"/>
    <mergeCell ref="E30:F30"/>
    <mergeCell ref="G30:H30"/>
    <mergeCell ref="I30:J30"/>
    <mergeCell ref="K30:L30"/>
    <mergeCell ref="M30:N30"/>
    <mergeCell ref="O30:P30"/>
    <mergeCell ref="Q30:R30"/>
    <mergeCell ref="S30:T30"/>
    <mergeCell ref="E31:F31"/>
    <mergeCell ref="G31:H31"/>
    <mergeCell ref="I31:J31"/>
    <mergeCell ref="K31:L31"/>
    <mergeCell ref="M31:N31"/>
    <mergeCell ref="O31:P31"/>
    <mergeCell ref="Q31:R31"/>
    <mergeCell ref="S31:T31"/>
    <mergeCell ref="E32:F32"/>
    <mergeCell ref="G32:H32"/>
    <mergeCell ref="I32:J32"/>
    <mergeCell ref="K32:L32"/>
    <mergeCell ref="M32:N32"/>
    <mergeCell ref="O32:P32"/>
    <mergeCell ref="Q32:R32"/>
    <mergeCell ref="S32:T32"/>
    <mergeCell ref="E33:F33"/>
    <mergeCell ref="G33:H33"/>
    <mergeCell ref="I33:J33"/>
    <mergeCell ref="K33:L33"/>
    <mergeCell ref="M33:N33"/>
    <mergeCell ref="O33:P33"/>
    <mergeCell ref="Q33:R33"/>
    <mergeCell ref="S33:T33"/>
    <mergeCell ref="E34:F34"/>
    <mergeCell ref="G34:H34"/>
    <mergeCell ref="I34:J34"/>
    <mergeCell ref="K34:L34"/>
    <mergeCell ref="M34:N34"/>
    <mergeCell ref="O34:P34"/>
    <mergeCell ref="Q34:R34"/>
    <mergeCell ref="S34:T34"/>
    <mergeCell ref="E35:F35"/>
    <mergeCell ref="G35:H35"/>
    <mergeCell ref="I35:J35"/>
    <mergeCell ref="K35:L35"/>
    <mergeCell ref="M35:N35"/>
    <mergeCell ref="O35:P35"/>
    <mergeCell ref="Q35:R35"/>
    <mergeCell ref="S35:T35"/>
    <mergeCell ref="E36:F36"/>
    <mergeCell ref="G36:H36"/>
    <mergeCell ref="I36:J36"/>
    <mergeCell ref="K36:L36"/>
    <mergeCell ref="M36:N36"/>
    <mergeCell ref="O36:P36"/>
    <mergeCell ref="Q36:R36"/>
    <mergeCell ref="S36:T36"/>
    <mergeCell ref="E37:F37"/>
    <mergeCell ref="G37:H37"/>
    <mergeCell ref="I37:J37"/>
    <mergeCell ref="K37:L37"/>
    <mergeCell ref="M37:N37"/>
    <mergeCell ref="O37:P37"/>
    <mergeCell ref="Q37:R37"/>
    <mergeCell ref="S37:T37"/>
    <mergeCell ref="E38:F38"/>
    <mergeCell ref="G38:H38"/>
    <mergeCell ref="I38:J38"/>
    <mergeCell ref="K38:L38"/>
    <mergeCell ref="M38:N38"/>
    <mergeCell ref="O38:P38"/>
    <mergeCell ref="Q38:R38"/>
    <mergeCell ref="S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F41"/>
    <mergeCell ref="G41:H41"/>
    <mergeCell ref="I41:J41"/>
    <mergeCell ref="K41:L41"/>
    <mergeCell ref="M41:N41"/>
    <mergeCell ref="O41:P41"/>
    <mergeCell ref="Q41:R41"/>
    <mergeCell ref="S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F44"/>
    <mergeCell ref="G44:H44"/>
    <mergeCell ref="I44:J44"/>
    <mergeCell ref="K44:L44"/>
    <mergeCell ref="M44:N44"/>
    <mergeCell ref="O44:P44"/>
    <mergeCell ref="Q44:R44"/>
    <mergeCell ref="S44:T44"/>
    <mergeCell ref="E45:F45"/>
    <mergeCell ref="G45:H45"/>
    <mergeCell ref="I45:J45"/>
    <mergeCell ref="K45:L45"/>
    <mergeCell ref="M45:N45"/>
    <mergeCell ref="O45:P45"/>
    <mergeCell ref="Q45:R45"/>
    <mergeCell ref="S45:T45"/>
    <mergeCell ref="E46:F46"/>
    <mergeCell ref="G46:H46"/>
    <mergeCell ref="I46:J46"/>
    <mergeCell ref="K46:L46"/>
    <mergeCell ref="M46:N46"/>
    <mergeCell ref="O46:P46"/>
    <mergeCell ref="Q46:R46"/>
    <mergeCell ref="S46:T46"/>
    <mergeCell ref="E47:F47"/>
    <mergeCell ref="G47:H47"/>
    <mergeCell ref="I47:J47"/>
    <mergeCell ref="K47:L47"/>
    <mergeCell ref="M47:N47"/>
    <mergeCell ref="O47:P47"/>
    <mergeCell ref="Q47:R47"/>
    <mergeCell ref="S47:T47"/>
    <mergeCell ref="E48:F48"/>
    <mergeCell ref="G48:H48"/>
    <mergeCell ref="I48:J48"/>
    <mergeCell ref="K48:L48"/>
    <mergeCell ref="M48:N48"/>
    <mergeCell ref="O48:P48"/>
    <mergeCell ref="Q48:R48"/>
    <mergeCell ref="S48:T48"/>
    <mergeCell ref="E49:F49"/>
    <mergeCell ref="G49:H49"/>
    <mergeCell ref="I49:J49"/>
    <mergeCell ref="K49:L49"/>
    <mergeCell ref="M49:N49"/>
    <mergeCell ref="O49:P49"/>
    <mergeCell ref="Q49:R49"/>
    <mergeCell ref="S49:T49"/>
    <mergeCell ref="E50:F50"/>
    <mergeCell ref="G50:H50"/>
    <mergeCell ref="I50:J50"/>
    <mergeCell ref="K50:L50"/>
    <mergeCell ref="M50:N50"/>
    <mergeCell ref="O50:P50"/>
    <mergeCell ref="Q50:R50"/>
    <mergeCell ref="S50:T50"/>
    <mergeCell ref="E51:F51"/>
    <mergeCell ref="G51:H51"/>
    <mergeCell ref="I51:J51"/>
    <mergeCell ref="K51:L51"/>
    <mergeCell ref="M51:N51"/>
    <mergeCell ref="O51:P51"/>
    <mergeCell ref="Q51:R51"/>
    <mergeCell ref="S51:T51"/>
    <mergeCell ref="E52:F52"/>
    <mergeCell ref="G52:H52"/>
    <mergeCell ref="I52:J52"/>
    <mergeCell ref="K52:L52"/>
    <mergeCell ref="M52:N52"/>
    <mergeCell ref="O52:P52"/>
    <mergeCell ref="Q52:R52"/>
    <mergeCell ref="S52:T52"/>
    <mergeCell ref="E53:F53"/>
    <mergeCell ref="G53:H53"/>
    <mergeCell ref="I53:J53"/>
    <mergeCell ref="K53:L53"/>
    <mergeCell ref="M53:N53"/>
    <mergeCell ref="O53:P53"/>
    <mergeCell ref="Q53:R53"/>
    <mergeCell ref="S53:T53"/>
    <mergeCell ref="E54:F54"/>
    <mergeCell ref="G54:H54"/>
    <mergeCell ref="I54:J54"/>
    <mergeCell ref="K54:L54"/>
    <mergeCell ref="M54:N54"/>
    <mergeCell ref="O54:P54"/>
    <mergeCell ref="Q54:R54"/>
    <mergeCell ref="S54:T54"/>
    <mergeCell ref="E55:F55"/>
    <mergeCell ref="G55:H55"/>
    <mergeCell ref="I55:J55"/>
    <mergeCell ref="K55:L55"/>
    <mergeCell ref="M55:N55"/>
    <mergeCell ref="O55:P55"/>
    <mergeCell ref="Q55:R55"/>
    <mergeCell ref="S55:T55"/>
    <mergeCell ref="E56:F56"/>
    <mergeCell ref="G56:H56"/>
    <mergeCell ref="I56:J56"/>
    <mergeCell ref="K56:L56"/>
    <mergeCell ref="M56:N56"/>
    <mergeCell ref="O56:P56"/>
    <mergeCell ref="Q56:R56"/>
    <mergeCell ref="S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F59"/>
    <mergeCell ref="G59:H59"/>
    <mergeCell ref="I59:J59"/>
    <mergeCell ref="K59:L59"/>
    <mergeCell ref="M59:N59"/>
    <mergeCell ref="O59:P59"/>
    <mergeCell ref="Q59:R59"/>
    <mergeCell ref="S59:T59"/>
    <mergeCell ref="E60:F60"/>
    <mergeCell ref="G60:H60"/>
    <mergeCell ref="I60:J60"/>
    <mergeCell ref="K60:L60"/>
    <mergeCell ref="M60:N60"/>
    <mergeCell ref="O60:P60"/>
    <mergeCell ref="Q60:R60"/>
    <mergeCell ref="S60:T60"/>
    <mergeCell ref="E61:F61"/>
    <mergeCell ref="G61:H61"/>
    <mergeCell ref="I61:J61"/>
    <mergeCell ref="K61:L61"/>
    <mergeCell ref="M61:N61"/>
    <mergeCell ref="O61:P61"/>
    <mergeCell ref="Q61:R61"/>
    <mergeCell ref="S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F64"/>
    <mergeCell ref="G64:H64"/>
    <mergeCell ref="I64:J64"/>
    <mergeCell ref="K64:L64"/>
    <mergeCell ref="M64:N64"/>
    <mergeCell ref="O64:P64"/>
    <mergeCell ref="Q64:R64"/>
    <mergeCell ref="S64:T64"/>
    <mergeCell ref="E65:F65"/>
    <mergeCell ref="G65:H65"/>
    <mergeCell ref="I65:J65"/>
    <mergeCell ref="K65:L65"/>
    <mergeCell ref="M65:N65"/>
    <mergeCell ref="O65:P65"/>
    <mergeCell ref="Q65:R65"/>
    <mergeCell ref="S65:T65"/>
    <mergeCell ref="E66:F66"/>
    <mergeCell ref="G66:H66"/>
    <mergeCell ref="I66:J66"/>
    <mergeCell ref="K66:L66"/>
    <mergeCell ref="M66:N66"/>
    <mergeCell ref="O66:P66"/>
    <mergeCell ref="Q66:R66"/>
    <mergeCell ref="S66:T66"/>
    <mergeCell ref="E67:F67"/>
    <mergeCell ref="G67:H67"/>
    <mergeCell ref="I67:J67"/>
    <mergeCell ref="K67:L67"/>
    <mergeCell ref="M67:N67"/>
    <mergeCell ref="O67:P67"/>
    <mergeCell ref="Q67:R67"/>
    <mergeCell ref="S67:T67"/>
    <mergeCell ref="E68:F68"/>
    <mergeCell ref="G68:H68"/>
    <mergeCell ref="I68:J68"/>
    <mergeCell ref="K68:L68"/>
    <mergeCell ref="M68:N68"/>
    <mergeCell ref="O68:P68"/>
    <mergeCell ref="Q68:R68"/>
    <mergeCell ref="S68:T68"/>
    <mergeCell ref="E69:F69"/>
    <mergeCell ref="G69:H69"/>
    <mergeCell ref="I69:J69"/>
    <mergeCell ref="K69:L69"/>
    <mergeCell ref="M69:N69"/>
    <mergeCell ref="O69:P69"/>
    <mergeCell ref="Q69:R69"/>
    <mergeCell ref="S69:T69"/>
    <mergeCell ref="E70:F70"/>
    <mergeCell ref="G70:H70"/>
    <mergeCell ref="I70:J70"/>
    <mergeCell ref="K70:L70"/>
    <mergeCell ref="M70:N70"/>
    <mergeCell ref="O70:P70"/>
    <mergeCell ref="Q70:R70"/>
    <mergeCell ref="S70:T70"/>
    <mergeCell ref="E71:F71"/>
    <mergeCell ref="G71:H71"/>
    <mergeCell ref="I71:J71"/>
    <mergeCell ref="K71:L71"/>
    <mergeCell ref="M71:N71"/>
    <mergeCell ref="O71:P71"/>
    <mergeCell ref="Q71:R71"/>
    <mergeCell ref="S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F74"/>
    <mergeCell ref="G74:H74"/>
    <mergeCell ref="I74:J74"/>
    <mergeCell ref="K74:L74"/>
    <mergeCell ref="M74:N74"/>
    <mergeCell ref="O74:P74"/>
    <mergeCell ref="Q74:R74"/>
    <mergeCell ref="S74:T74"/>
    <mergeCell ref="E75:F75"/>
    <mergeCell ref="G75:H75"/>
    <mergeCell ref="I75:J75"/>
    <mergeCell ref="K75:L75"/>
    <mergeCell ref="M75:N75"/>
    <mergeCell ref="O75:P75"/>
    <mergeCell ref="Q75:R75"/>
    <mergeCell ref="S75:T75"/>
    <mergeCell ref="E76:F76"/>
    <mergeCell ref="G76:H76"/>
    <mergeCell ref="I76:J76"/>
    <mergeCell ref="K76:L76"/>
    <mergeCell ref="M76:N76"/>
    <mergeCell ref="O76:P76"/>
    <mergeCell ref="Q76:R76"/>
    <mergeCell ref="S76:T76"/>
    <mergeCell ref="E77:F77"/>
    <mergeCell ref="G77:H77"/>
    <mergeCell ref="I77:J77"/>
    <mergeCell ref="K77:L77"/>
    <mergeCell ref="M77:N77"/>
    <mergeCell ref="O77:P77"/>
    <mergeCell ref="Q77:R77"/>
    <mergeCell ref="S77:T77"/>
    <mergeCell ref="S78:T78"/>
    <mergeCell ref="C80:D80"/>
    <mergeCell ref="F80:I80"/>
    <mergeCell ref="K80:P80"/>
    <mergeCell ref="F81:I81"/>
    <mergeCell ref="K81:P81"/>
    <mergeCell ref="E78:F78"/>
    <mergeCell ref="G78:H78"/>
    <mergeCell ref="I78:J78"/>
    <mergeCell ref="K78:L78"/>
    <mergeCell ref="C82:D82"/>
    <mergeCell ref="F82:I82"/>
    <mergeCell ref="K82:P82"/>
    <mergeCell ref="F83:I83"/>
    <mergeCell ref="K83:P83"/>
    <mergeCell ref="Q78:R78"/>
    <mergeCell ref="M78:N78"/>
    <mergeCell ref="O78:P78"/>
  </mergeCells>
  <conditionalFormatting sqref="W55 W97 W53">
    <cfRule type="expression" priority="1" dxfId="8" stopIfTrue="1">
      <formula>ABS($W$55)&gt;0.9</formula>
    </cfRule>
  </conditionalFormatting>
  <conditionalFormatting sqref="V55 V97 V53">
    <cfRule type="expression" priority="2" dxfId="8" stopIfTrue="1">
      <formula>ABS($V$55)&gt;0.9</formula>
    </cfRule>
  </conditionalFormatting>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T75"/>
  <sheetViews>
    <sheetView zoomScalePageLayoutView="0" workbookViewId="0" topLeftCell="A1">
      <selection activeCell="J68" sqref="J68"/>
    </sheetView>
  </sheetViews>
  <sheetFormatPr defaultColWidth="9.140625" defaultRowHeight="15"/>
  <cols>
    <col min="1" max="2" width="0.85546875" style="6" customWidth="1"/>
    <col min="3" max="4" width="9.140625" style="6" customWidth="1"/>
    <col min="5" max="5" width="15.421875" style="6" customWidth="1"/>
    <col min="6" max="6" width="7.140625" style="6" customWidth="1"/>
    <col min="7" max="7" width="4.28125" style="6" customWidth="1"/>
    <col min="8" max="8" width="2.7109375" style="6" customWidth="1"/>
    <col min="9" max="9" width="4.421875" style="6" customWidth="1"/>
    <col min="10" max="10" width="3.7109375" style="6" customWidth="1"/>
    <col min="11" max="11" width="2.140625" style="6" customWidth="1"/>
    <col min="12" max="12" width="6.28125" style="6" customWidth="1"/>
    <col min="13" max="13" width="2.140625" style="6" customWidth="1"/>
    <col min="14" max="14" width="8.28125" style="6" customWidth="1"/>
    <col min="15" max="15" width="3.7109375" style="6" customWidth="1"/>
    <col min="16" max="16" width="4.8515625" style="6" customWidth="1"/>
    <col min="17" max="17" width="4.28125" style="6" customWidth="1"/>
    <col min="18" max="18" width="2.57421875" style="6" customWidth="1"/>
    <col min="19" max="19" width="8.57421875" style="6" customWidth="1"/>
    <col min="20" max="20" width="0.85546875" style="6" customWidth="1"/>
    <col min="21" max="16384" width="9.140625" style="6" customWidth="1"/>
  </cols>
  <sheetData>
    <row r="1" ht="6" customHeight="1"/>
    <row r="2" spans="2:20" ht="6" customHeight="1">
      <c r="B2" s="5"/>
      <c r="C2" s="5"/>
      <c r="D2" s="5"/>
      <c r="E2" s="5"/>
      <c r="F2" s="5"/>
      <c r="G2" s="5"/>
      <c r="H2" s="5"/>
      <c r="I2" s="5"/>
      <c r="J2" s="5"/>
      <c r="K2" s="5"/>
      <c r="L2" s="5"/>
      <c r="M2" s="5"/>
      <c r="N2" s="5"/>
      <c r="O2" s="5"/>
      <c r="P2" s="5"/>
      <c r="Q2" s="5"/>
      <c r="R2" s="5"/>
      <c r="S2" s="5"/>
      <c r="T2" s="5"/>
    </row>
    <row r="3" spans="2:20" ht="75" customHeight="1">
      <c r="B3" s="5"/>
      <c r="C3" s="7"/>
      <c r="D3" s="7"/>
      <c r="E3" s="7"/>
      <c r="F3" s="7"/>
      <c r="G3" s="7"/>
      <c r="H3" s="5"/>
      <c r="I3" s="5"/>
      <c r="J3" s="5"/>
      <c r="K3" s="5"/>
      <c r="L3" s="5"/>
      <c r="M3" s="5"/>
      <c r="N3" s="110"/>
      <c r="O3" s="190" t="s">
        <v>246</v>
      </c>
      <c r="P3" s="190"/>
      <c r="Q3" s="190"/>
      <c r="R3" s="190"/>
      <c r="S3" s="190"/>
      <c r="T3" s="5"/>
    </row>
    <row r="4" spans="2:20" ht="9" customHeight="1">
      <c r="B4" s="5"/>
      <c r="C4" s="5"/>
      <c r="D4" s="5"/>
      <c r="E4" s="5"/>
      <c r="F4" s="5"/>
      <c r="G4" s="5"/>
      <c r="H4" s="5"/>
      <c r="I4" s="5"/>
      <c r="J4" s="5"/>
      <c r="K4" s="5"/>
      <c r="L4" s="5"/>
      <c r="M4" s="5"/>
      <c r="N4" s="5"/>
      <c r="O4" s="5"/>
      <c r="P4" s="5"/>
      <c r="Q4" s="5"/>
      <c r="R4" s="5"/>
      <c r="S4" s="5"/>
      <c r="T4" s="5"/>
    </row>
    <row r="5" spans="2:20" ht="15">
      <c r="B5" s="5"/>
      <c r="C5" s="5"/>
      <c r="D5" s="111"/>
      <c r="E5" s="111"/>
      <c r="F5" s="213" t="s">
        <v>247</v>
      </c>
      <c r="G5" s="213"/>
      <c r="H5" s="213"/>
      <c r="I5" s="213"/>
      <c r="J5" s="213"/>
      <c r="K5" s="213"/>
      <c r="L5" s="213"/>
      <c r="M5" s="111"/>
      <c r="N5" s="111"/>
      <c r="O5" s="111"/>
      <c r="P5" s="111"/>
      <c r="Q5" s="111"/>
      <c r="R5" s="111"/>
      <c r="S5" s="111"/>
      <c r="T5" s="5"/>
    </row>
    <row r="6" spans="2:20" ht="15" customHeight="1">
      <c r="B6" s="5"/>
      <c r="C6" s="213" t="s">
        <v>248</v>
      </c>
      <c r="D6" s="213"/>
      <c r="E6" s="213"/>
      <c r="F6" s="213"/>
      <c r="G6" s="213"/>
      <c r="H6" s="213"/>
      <c r="I6" s="213"/>
      <c r="J6" s="213"/>
      <c r="K6" s="213"/>
      <c r="L6" s="213"/>
      <c r="M6" s="213"/>
      <c r="N6" s="213"/>
      <c r="O6" s="213"/>
      <c r="P6" s="213"/>
      <c r="Q6" s="213"/>
      <c r="R6" s="213"/>
      <c r="S6" s="213"/>
      <c r="T6" s="5"/>
    </row>
    <row r="7" spans="2:20" s="35" customFormat="1" ht="13.5" customHeight="1">
      <c r="B7" s="36"/>
      <c r="C7" s="91"/>
      <c r="D7" s="91"/>
      <c r="E7" s="53" t="s">
        <v>88</v>
      </c>
      <c r="F7" s="290" t="str">
        <f>'[1]приложение 1'!W9</f>
        <v>январь</v>
      </c>
      <c r="G7" s="290"/>
      <c r="H7" s="55" t="s">
        <v>136</v>
      </c>
      <c r="I7" s="261" t="s">
        <v>192</v>
      </c>
      <c r="J7" s="261"/>
      <c r="K7" s="261"/>
      <c r="L7" s="262" t="s">
        <v>309</v>
      </c>
      <c r="M7" s="262"/>
      <c r="N7" s="262"/>
      <c r="O7" s="262"/>
      <c r="P7" s="262"/>
      <c r="Q7" s="262"/>
      <c r="R7" s="91"/>
      <c r="S7" s="91"/>
      <c r="T7" s="36"/>
    </row>
    <row r="8" spans="2:20" ht="12" customHeight="1">
      <c r="B8" s="5"/>
      <c r="C8" s="112"/>
      <c r="D8" s="112"/>
      <c r="E8" s="112"/>
      <c r="F8" s="112"/>
      <c r="G8" s="112"/>
      <c r="H8" s="112"/>
      <c r="I8" s="112"/>
      <c r="J8" s="5"/>
      <c r="K8" s="5"/>
      <c r="L8" s="5"/>
      <c r="M8" s="5"/>
      <c r="N8" s="5"/>
      <c r="O8" s="5"/>
      <c r="P8" s="5"/>
      <c r="Q8" s="5"/>
      <c r="R8" s="5"/>
      <c r="S8" s="5"/>
      <c r="T8" s="5"/>
    </row>
    <row r="9" spans="2:20" ht="15" customHeight="1">
      <c r="B9" s="5"/>
      <c r="C9" s="328" t="s">
        <v>1</v>
      </c>
      <c r="D9" s="329"/>
      <c r="E9" s="330"/>
      <c r="F9" s="328" t="str">
        <f>IF('[1]приложение 1'!F8=0," ",'[1]приложение 1'!F8)</f>
        <v>ОАО "Александрийское"</v>
      </c>
      <c r="G9" s="329"/>
      <c r="H9" s="329"/>
      <c r="I9" s="329"/>
      <c r="J9" s="329"/>
      <c r="K9" s="329"/>
      <c r="L9" s="329"/>
      <c r="M9" s="329"/>
      <c r="N9" s="329"/>
      <c r="O9" s="329"/>
      <c r="P9" s="329"/>
      <c r="Q9" s="329"/>
      <c r="R9" s="329"/>
      <c r="S9" s="330"/>
      <c r="T9" s="5"/>
    </row>
    <row r="10" spans="2:20" s="113" customFormat="1" ht="15" customHeight="1">
      <c r="B10" s="114"/>
      <c r="C10" s="328" t="s">
        <v>2</v>
      </c>
      <c r="D10" s="329"/>
      <c r="E10" s="330"/>
      <c r="F10" s="328">
        <f>IF('[1]приложение 1'!F9=0," ",'[1]приложение 1'!F9)</f>
        <v>790281033</v>
      </c>
      <c r="G10" s="329"/>
      <c r="H10" s="329"/>
      <c r="I10" s="329"/>
      <c r="J10" s="329"/>
      <c r="K10" s="329"/>
      <c r="L10" s="329"/>
      <c r="M10" s="329"/>
      <c r="N10" s="329"/>
      <c r="O10" s="329"/>
      <c r="P10" s="329"/>
      <c r="Q10" s="329"/>
      <c r="R10" s="329"/>
      <c r="S10" s="330"/>
      <c r="T10" s="114"/>
    </row>
    <row r="11" spans="2:20" s="113" customFormat="1" ht="15" customHeight="1">
      <c r="B11" s="114"/>
      <c r="C11" s="328" t="s">
        <v>3</v>
      </c>
      <c r="D11" s="329"/>
      <c r="E11" s="330"/>
      <c r="F11" s="328" t="str">
        <f>IF('[1]приложение 1'!F10=0," ",'[1]приложение 1'!F10)</f>
        <v>Разведение сельскохозяйственной птицы</v>
      </c>
      <c r="G11" s="329"/>
      <c r="H11" s="329"/>
      <c r="I11" s="329"/>
      <c r="J11" s="329"/>
      <c r="K11" s="329"/>
      <c r="L11" s="329"/>
      <c r="M11" s="329"/>
      <c r="N11" s="329"/>
      <c r="O11" s="329"/>
      <c r="P11" s="329"/>
      <c r="Q11" s="329"/>
      <c r="R11" s="329"/>
      <c r="S11" s="330"/>
      <c r="T11" s="114"/>
    </row>
    <row r="12" spans="2:20" s="113" customFormat="1" ht="15" customHeight="1">
      <c r="B12" s="114"/>
      <c r="C12" s="328" t="s">
        <v>4</v>
      </c>
      <c r="D12" s="329"/>
      <c r="E12" s="330"/>
      <c r="F12" s="328" t="str">
        <f>IF('[1]приложение 1'!F11=0," ",'[1]приложение 1'!F11)</f>
        <v>Акционерное общество</v>
      </c>
      <c r="G12" s="329"/>
      <c r="H12" s="329"/>
      <c r="I12" s="329"/>
      <c r="J12" s="329"/>
      <c r="K12" s="329"/>
      <c r="L12" s="329"/>
      <c r="M12" s="329"/>
      <c r="N12" s="329"/>
      <c r="O12" s="329"/>
      <c r="P12" s="329"/>
      <c r="Q12" s="329"/>
      <c r="R12" s="329"/>
      <c r="S12" s="330"/>
      <c r="T12" s="114"/>
    </row>
    <row r="13" spans="2:20" s="113" customFormat="1" ht="15" customHeight="1">
      <c r="B13" s="114"/>
      <c r="C13" s="328" t="s">
        <v>5</v>
      </c>
      <c r="D13" s="329"/>
      <c r="E13" s="330"/>
      <c r="F13" s="328" t="str">
        <f>IF('[1]приложение 1'!F12=0," ",'[1]приложение 1'!F12)</f>
        <v>Общее собрание акционеров</v>
      </c>
      <c r="G13" s="329"/>
      <c r="H13" s="329"/>
      <c r="I13" s="329"/>
      <c r="J13" s="329"/>
      <c r="K13" s="329"/>
      <c r="L13" s="329"/>
      <c r="M13" s="329"/>
      <c r="N13" s="329"/>
      <c r="O13" s="329"/>
      <c r="P13" s="329"/>
      <c r="Q13" s="329"/>
      <c r="R13" s="329"/>
      <c r="S13" s="330"/>
      <c r="T13" s="114"/>
    </row>
    <row r="14" spans="2:20" s="113" customFormat="1" ht="15" customHeight="1">
      <c r="B14" s="114"/>
      <c r="C14" s="328" t="s">
        <v>6</v>
      </c>
      <c r="D14" s="329"/>
      <c r="E14" s="330"/>
      <c r="F14" s="328" t="str">
        <f>IF('[1]приложение 1'!F13=0," ",'[1]приложение 1'!F13)</f>
        <v>тыс.рублей</v>
      </c>
      <c r="G14" s="329"/>
      <c r="H14" s="329"/>
      <c r="I14" s="329"/>
      <c r="J14" s="329"/>
      <c r="K14" s="329"/>
      <c r="L14" s="329"/>
      <c r="M14" s="329"/>
      <c r="N14" s="329"/>
      <c r="O14" s="329"/>
      <c r="P14" s="329"/>
      <c r="Q14" s="329"/>
      <c r="R14" s="329"/>
      <c r="S14" s="330"/>
      <c r="T14" s="114"/>
    </row>
    <row r="15" spans="2:20" s="113" customFormat="1" ht="15">
      <c r="B15" s="114"/>
      <c r="C15" s="328" t="s">
        <v>7</v>
      </c>
      <c r="D15" s="329"/>
      <c r="E15" s="330"/>
      <c r="F15" s="328" t="str">
        <f>IF('[1]приложение 1'!F14=0," ",'[1]приложение 1'!F14)</f>
        <v>Могилевская обл. Шкловский р-он аг.Александрия</v>
      </c>
      <c r="G15" s="329"/>
      <c r="H15" s="329"/>
      <c r="I15" s="329"/>
      <c r="J15" s="329"/>
      <c r="K15" s="329"/>
      <c r="L15" s="329"/>
      <c r="M15" s="329"/>
      <c r="N15" s="329"/>
      <c r="O15" s="329"/>
      <c r="P15" s="329"/>
      <c r="Q15" s="329"/>
      <c r="R15" s="329"/>
      <c r="S15" s="330"/>
      <c r="T15" s="114"/>
    </row>
    <row r="16" spans="2:20" s="113" customFormat="1" ht="10.5" customHeight="1">
      <c r="B16" s="114"/>
      <c r="C16" s="115"/>
      <c r="D16" s="115"/>
      <c r="E16" s="115"/>
      <c r="F16" s="115"/>
      <c r="G16" s="115"/>
      <c r="H16" s="115"/>
      <c r="I16" s="115"/>
      <c r="J16" s="114"/>
      <c r="K16" s="114"/>
      <c r="L16" s="114"/>
      <c r="M16" s="114"/>
      <c r="N16" s="114"/>
      <c r="O16" s="114"/>
      <c r="P16" s="114"/>
      <c r="Q16" s="114"/>
      <c r="R16" s="114"/>
      <c r="S16" s="114"/>
      <c r="T16" s="114"/>
    </row>
    <row r="17" spans="2:20" ht="15" customHeight="1">
      <c r="B17" s="5"/>
      <c r="C17" s="331" t="s">
        <v>89</v>
      </c>
      <c r="D17" s="332"/>
      <c r="E17" s="332"/>
      <c r="F17" s="332"/>
      <c r="G17" s="333"/>
      <c r="H17" s="337" t="s">
        <v>12</v>
      </c>
      <c r="I17" s="338"/>
      <c r="J17" s="76" t="s">
        <v>90</v>
      </c>
      <c r="K17" s="235" t="str">
        <f>F7</f>
        <v>январь</v>
      </c>
      <c r="L17" s="235"/>
      <c r="M17" s="77" t="s">
        <v>136</v>
      </c>
      <c r="N17" s="78" t="str">
        <f>I7</f>
        <v>декабрь</v>
      </c>
      <c r="O17" s="76" t="s">
        <v>90</v>
      </c>
      <c r="P17" s="235" t="str">
        <f>F7</f>
        <v>январь</v>
      </c>
      <c r="Q17" s="235"/>
      <c r="R17" s="77" t="s">
        <v>136</v>
      </c>
      <c r="S17" s="80" t="str">
        <f>I7</f>
        <v>декабрь</v>
      </c>
      <c r="T17" s="5"/>
    </row>
    <row r="18" spans="2:20" ht="15" customHeight="1">
      <c r="B18" s="5"/>
      <c r="C18" s="334"/>
      <c r="D18" s="335"/>
      <c r="E18" s="335"/>
      <c r="F18" s="335"/>
      <c r="G18" s="336"/>
      <c r="H18" s="339"/>
      <c r="I18" s="340"/>
      <c r="J18" s="236" t="str">
        <f>L7</f>
        <v>2021г.</v>
      </c>
      <c r="K18" s="237"/>
      <c r="L18" s="237"/>
      <c r="M18" s="237"/>
      <c r="N18" s="237"/>
      <c r="O18" s="236" t="s">
        <v>302</v>
      </c>
      <c r="P18" s="237"/>
      <c r="Q18" s="237"/>
      <c r="R18" s="237"/>
      <c r="S18" s="238"/>
      <c r="T18" s="5"/>
    </row>
    <row r="19" spans="2:20" ht="15">
      <c r="B19" s="5"/>
      <c r="C19" s="323">
        <v>1</v>
      </c>
      <c r="D19" s="324"/>
      <c r="E19" s="324"/>
      <c r="F19" s="324"/>
      <c r="G19" s="325"/>
      <c r="H19" s="326">
        <v>2</v>
      </c>
      <c r="I19" s="327"/>
      <c r="J19" s="323">
        <v>3</v>
      </c>
      <c r="K19" s="324"/>
      <c r="L19" s="324"/>
      <c r="M19" s="324"/>
      <c r="N19" s="325"/>
      <c r="O19" s="323">
        <v>4</v>
      </c>
      <c r="P19" s="324">
        <v>4</v>
      </c>
      <c r="Q19" s="324"/>
      <c r="R19" s="324"/>
      <c r="S19" s="325"/>
      <c r="T19" s="5"/>
    </row>
    <row r="20" spans="2:20" ht="15" customHeight="1">
      <c r="B20" s="5"/>
      <c r="C20" s="160" t="s">
        <v>249</v>
      </c>
      <c r="D20" s="161"/>
      <c r="E20" s="161"/>
      <c r="F20" s="161"/>
      <c r="G20" s="161"/>
      <c r="H20" s="61"/>
      <c r="I20" s="61"/>
      <c r="J20" s="209"/>
      <c r="K20" s="209"/>
      <c r="L20" s="209"/>
      <c r="M20" s="209"/>
      <c r="N20" s="209"/>
      <c r="O20" s="209"/>
      <c r="P20" s="209"/>
      <c r="Q20" s="209"/>
      <c r="R20" s="209"/>
      <c r="S20" s="210"/>
      <c r="T20" s="5"/>
    </row>
    <row r="21" spans="2:20" ht="15">
      <c r="B21" s="5"/>
      <c r="C21" s="317" t="s">
        <v>250</v>
      </c>
      <c r="D21" s="318"/>
      <c r="E21" s="318"/>
      <c r="F21" s="318"/>
      <c r="G21" s="319"/>
      <c r="H21" s="310" t="s">
        <v>94</v>
      </c>
      <c r="I21" s="311"/>
      <c r="J21" s="320">
        <f>SUM(J23:N26)</f>
        <v>91435</v>
      </c>
      <c r="K21" s="321"/>
      <c r="L21" s="321"/>
      <c r="M21" s="321"/>
      <c r="N21" s="322"/>
      <c r="O21" s="320">
        <f>SUM(O23:S26)</f>
        <v>76875</v>
      </c>
      <c r="P21" s="321"/>
      <c r="Q21" s="321"/>
      <c r="R21" s="321"/>
      <c r="S21" s="322"/>
      <c r="T21" s="5"/>
    </row>
    <row r="22" spans="2:20" ht="15">
      <c r="B22" s="5"/>
      <c r="C22" s="308" t="s">
        <v>207</v>
      </c>
      <c r="D22" s="309"/>
      <c r="E22" s="309"/>
      <c r="F22" s="309"/>
      <c r="G22" s="314"/>
      <c r="H22" s="310"/>
      <c r="I22" s="311"/>
      <c r="J22" s="315"/>
      <c r="K22" s="312"/>
      <c r="L22" s="312"/>
      <c r="M22" s="312"/>
      <c r="N22" s="313"/>
      <c r="O22" s="312"/>
      <c r="P22" s="312"/>
      <c r="Q22" s="312"/>
      <c r="R22" s="312"/>
      <c r="S22" s="313"/>
      <c r="T22" s="5"/>
    </row>
    <row r="23" spans="2:20" ht="30" customHeight="1">
      <c r="B23" s="5"/>
      <c r="C23" s="294" t="s">
        <v>251</v>
      </c>
      <c r="D23" s="295"/>
      <c r="E23" s="295"/>
      <c r="F23" s="295"/>
      <c r="G23" s="296"/>
      <c r="H23" s="306" t="s">
        <v>252</v>
      </c>
      <c r="I23" s="307"/>
      <c r="J23" s="316">
        <v>82586</v>
      </c>
      <c r="K23" s="300"/>
      <c r="L23" s="300"/>
      <c r="M23" s="300"/>
      <c r="N23" s="301"/>
      <c r="O23" s="300">
        <v>69426</v>
      </c>
      <c r="P23" s="300"/>
      <c r="Q23" s="300"/>
      <c r="R23" s="300"/>
      <c r="S23" s="301"/>
      <c r="T23" s="5"/>
    </row>
    <row r="24" spans="2:20" ht="15">
      <c r="B24" s="5"/>
      <c r="C24" s="294" t="s">
        <v>253</v>
      </c>
      <c r="D24" s="295"/>
      <c r="E24" s="295"/>
      <c r="F24" s="295"/>
      <c r="G24" s="296"/>
      <c r="H24" s="306" t="s">
        <v>254</v>
      </c>
      <c r="I24" s="307"/>
      <c r="J24" s="299">
        <v>5831</v>
      </c>
      <c r="K24" s="300"/>
      <c r="L24" s="300"/>
      <c r="M24" s="300"/>
      <c r="N24" s="301"/>
      <c r="O24" s="299">
        <v>611</v>
      </c>
      <c r="P24" s="300"/>
      <c r="Q24" s="300"/>
      <c r="R24" s="300"/>
      <c r="S24" s="301"/>
      <c r="T24" s="5"/>
    </row>
    <row r="25" spans="2:20" ht="15">
      <c r="B25" s="5"/>
      <c r="C25" s="294" t="s">
        <v>255</v>
      </c>
      <c r="D25" s="295"/>
      <c r="E25" s="295"/>
      <c r="F25" s="295"/>
      <c r="G25" s="296"/>
      <c r="H25" s="297" t="s">
        <v>256</v>
      </c>
      <c r="I25" s="298"/>
      <c r="J25" s="299"/>
      <c r="K25" s="300"/>
      <c r="L25" s="300"/>
      <c r="M25" s="300"/>
      <c r="N25" s="301"/>
      <c r="O25" s="299"/>
      <c r="P25" s="300"/>
      <c r="Q25" s="300"/>
      <c r="R25" s="300"/>
      <c r="S25" s="301"/>
      <c r="T25" s="5"/>
    </row>
    <row r="26" spans="2:20" ht="15">
      <c r="B26" s="5"/>
      <c r="C26" s="294" t="s">
        <v>257</v>
      </c>
      <c r="D26" s="295"/>
      <c r="E26" s="295"/>
      <c r="F26" s="295"/>
      <c r="G26" s="296"/>
      <c r="H26" s="297" t="s">
        <v>258</v>
      </c>
      <c r="I26" s="298"/>
      <c r="J26" s="299">
        <v>3018</v>
      </c>
      <c r="K26" s="300"/>
      <c r="L26" s="300"/>
      <c r="M26" s="300"/>
      <c r="N26" s="301"/>
      <c r="O26" s="299">
        <v>6838</v>
      </c>
      <c r="P26" s="300"/>
      <c r="Q26" s="300"/>
      <c r="R26" s="300"/>
      <c r="S26" s="301"/>
      <c r="T26" s="5"/>
    </row>
    <row r="27" spans="2:20" ht="15">
      <c r="B27" s="5"/>
      <c r="C27" s="294" t="s">
        <v>259</v>
      </c>
      <c r="D27" s="295"/>
      <c r="E27" s="295"/>
      <c r="F27" s="295"/>
      <c r="G27" s="296"/>
      <c r="H27" s="297" t="s">
        <v>96</v>
      </c>
      <c r="I27" s="298"/>
      <c r="J27" s="303">
        <f>SUM(J29:N32)</f>
        <v>86259</v>
      </c>
      <c r="K27" s="304"/>
      <c r="L27" s="304"/>
      <c r="M27" s="304"/>
      <c r="N27" s="305"/>
      <c r="O27" s="303">
        <f>SUM(O29:S32)</f>
        <v>78043</v>
      </c>
      <c r="P27" s="304"/>
      <c r="Q27" s="304"/>
      <c r="R27" s="304"/>
      <c r="S27" s="305"/>
      <c r="T27" s="5"/>
    </row>
    <row r="28" spans="2:20" ht="15">
      <c r="B28" s="5"/>
      <c r="C28" s="308" t="s">
        <v>207</v>
      </c>
      <c r="D28" s="309"/>
      <c r="E28" s="309"/>
      <c r="F28" s="309"/>
      <c r="G28" s="314"/>
      <c r="H28" s="310"/>
      <c r="I28" s="311"/>
      <c r="J28" s="315"/>
      <c r="K28" s="312"/>
      <c r="L28" s="312"/>
      <c r="M28" s="312"/>
      <c r="N28" s="313"/>
      <c r="O28" s="312"/>
      <c r="P28" s="312"/>
      <c r="Q28" s="312"/>
      <c r="R28" s="312"/>
      <c r="S28" s="313"/>
      <c r="T28" s="5"/>
    </row>
    <row r="29" spans="2:20" ht="15" customHeight="1">
      <c r="B29" s="5"/>
      <c r="C29" s="294" t="s">
        <v>260</v>
      </c>
      <c r="D29" s="295"/>
      <c r="E29" s="295"/>
      <c r="F29" s="295"/>
      <c r="G29" s="296"/>
      <c r="H29" s="306" t="s">
        <v>261</v>
      </c>
      <c r="I29" s="307"/>
      <c r="J29" s="299">
        <v>64534</v>
      </c>
      <c r="K29" s="300"/>
      <c r="L29" s="300"/>
      <c r="M29" s="300"/>
      <c r="N29" s="301"/>
      <c r="O29" s="299">
        <v>56615</v>
      </c>
      <c r="P29" s="300"/>
      <c r="Q29" s="300"/>
      <c r="R29" s="300"/>
      <c r="S29" s="301"/>
      <c r="T29" s="5"/>
    </row>
    <row r="30" spans="2:20" ht="15">
      <c r="B30" s="5"/>
      <c r="C30" s="294" t="s">
        <v>262</v>
      </c>
      <c r="D30" s="295"/>
      <c r="E30" s="295"/>
      <c r="F30" s="295"/>
      <c r="G30" s="296"/>
      <c r="H30" s="297" t="s">
        <v>263</v>
      </c>
      <c r="I30" s="298"/>
      <c r="J30" s="299">
        <v>16097</v>
      </c>
      <c r="K30" s="300"/>
      <c r="L30" s="300"/>
      <c r="M30" s="300"/>
      <c r="N30" s="301"/>
      <c r="O30" s="299">
        <v>15990</v>
      </c>
      <c r="P30" s="300"/>
      <c r="Q30" s="300"/>
      <c r="R30" s="300"/>
      <c r="S30" s="301"/>
      <c r="T30" s="5"/>
    </row>
    <row r="31" spans="2:20" ht="15">
      <c r="B31" s="5"/>
      <c r="C31" s="294" t="s">
        <v>264</v>
      </c>
      <c r="D31" s="295"/>
      <c r="E31" s="295"/>
      <c r="F31" s="295"/>
      <c r="G31" s="296"/>
      <c r="H31" s="297" t="s">
        <v>265</v>
      </c>
      <c r="I31" s="298"/>
      <c r="J31" s="299">
        <v>2223</v>
      </c>
      <c r="K31" s="300"/>
      <c r="L31" s="300"/>
      <c r="M31" s="300"/>
      <c r="N31" s="301"/>
      <c r="O31" s="299">
        <v>5052</v>
      </c>
      <c r="P31" s="300"/>
      <c r="Q31" s="300"/>
      <c r="R31" s="300"/>
      <c r="S31" s="301"/>
      <c r="T31" s="5"/>
    </row>
    <row r="32" spans="2:20" ht="15">
      <c r="B32" s="5"/>
      <c r="C32" s="294" t="s">
        <v>266</v>
      </c>
      <c r="D32" s="295"/>
      <c r="E32" s="295"/>
      <c r="F32" s="295"/>
      <c r="G32" s="296"/>
      <c r="H32" s="297" t="s">
        <v>267</v>
      </c>
      <c r="I32" s="298"/>
      <c r="J32" s="299">
        <v>3405</v>
      </c>
      <c r="K32" s="300"/>
      <c r="L32" s="300"/>
      <c r="M32" s="300"/>
      <c r="N32" s="301"/>
      <c r="O32" s="299">
        <v>386</v>
      </c>
      <c r="P32" s="300"/>
      <c r="Q32" s="300"/>
      <c r="R32" s="300"/>
      <c r="S32" s="301"/>
      <c r="T32" s="5"/>
    </row>
    <row r="33" spans="2:20" ht="30" customHeight="1">
      <c r="B33" s="5"/>
      <c r="C33" s="294" t="s">
        <v>268</v>
      </c>
      <c r="D33" s="295"/>
      <c r="E33" s="295"/>
      <c r="F33" s="295"/>
      <c r="G33" s="296"/>
      <c r="H33" s="297" t="s">
        <v>98</v>
      </c>
      <c r="I33" s="298"/>
      <c r="J33" s="303">
        <f>J21-J27</f>
        <v>5176</v>
      </c>
      <c r="K33" s="304"/>
      <c r="L33" s="304"/>
      <c r="M33" s="304"/>
      <c r="N33" s="305"/>
      <c r="O33" s="303">
        <f>O21-O27</f>
        <v>-1168</v>
      </c>
      <c r="P33" s="304"/>
      <c r="Q33" s="304"/>
      <c r="R33" s="304"/>
      <c r="S33" s="305"/>
      <c r="T33" s="5"/>
    </row>
    <row r="34" spans="2:20" ht="15" customHeight="1">
      <c r="B34" s="5"/>
      <c r="C34" s="160" t="s">
        <v>269</v>
      </c>
      <c r="D34" s="161"/>
      <c r="E34" s="161"/>
      <c r="F34" s="161"/>
      <c r="G34" s="161"/>
      <c r="H34" s="161"/>
      <c r="I34" s="161"/>
      <c r="J34" s="161"/>
      <c r="K34" s="161"/>
      <c r="L34" s="161"/>
      <c r="M34" s="161"/>
      <c r="N34" s="161"/>
      <c r="O34" s="61"/>
      <c r="P34" s="61"/>
      <c r="Q34" s="61"/>
      <c r="R34" s="61"/>
      <c r="S34" s="116"/>
      <c r="T34" s="5"/>
    </row>
    <row r="35" spans="2:20" ht="15">
      <c r="B35" s="5"/>
      <c r="C35" s="294" t="s">
        <v>250</v>
      </c>
      <c r="D35" s="295"/>
      <c r="E35" s="295"/>
      <c r="F35" s="295"/>
      <c r="G35" s="296"/>
      <c r="H35" s="297" t="s">
        <v>100</v>
      </c>
      <c r="I35" s="298"/>
      <c r="J35" s="303">
        <f>SUM(J37:N41)</f>
        <v>2500</v>
      </c>
      <c r="K35" s="304"/>
      <c r="L35" s="304"/>
      <c r="M35" s="304"/>
      <c r="N35" s="305"/>
      <c r="O35" s="303">
        <f>SUM(O37:S41)</f>
        <v>754</v>
      </c>
      <c r="P35" s="304"/>
      <c r="Q35" s="304"/>
      <c r="R35" s="304"/>
      <c r="S35" s="305"/>
      <c r="T35" s="5"/>
    </row>
    <row r="36" spans="2:20" ht="15">
      <c r="B36" s="5"/>
      <c r="C36" s="308" t="s">
        <v>207</v>
      </c>
      <c r="D36" s="309"/>
      <c r="E36" s="309"/>
      <c r="F36" s="309"/>
      <c r="G36" s="314"/>
      <c r="H36" s="310"/>
      <c r="I36" s="311"/>
      <c r="J36" s="315"/>
      <c r="K36" s="312"/>
      <c r="L36" s="312"/>
      <c r="M36" s="312"/>
      <c r="N36" s="313"/>
      <c r="O36" s="312"/>
      <c r="P36" s="312"/>
      <c r="Q36" s="312"/>
      <c r="R36" s="312"/>
      <c r="S36" s="313"/>
      <c r="T36" s="5"/>
    </row>
    <row r="37" spans="2:20" ht="30" customHeight="1">
      <c r="B37" s="5"/>
      <c r="C37" s="294" t="s">
        <v>270</v>
      </c>
      <c r="D37" s="295"/>
      <c r="E37" s="295"/>
      <c r="F37" s="295"/>
      <c r="G37" s="296"/>
      <c r="H37" s="306" t="s">
        <v>209</v>
      </c>
      <c r="I37" s="307"/>
      <c r="J37" s="299">
        <v>417</v>
      </c>
      <c r="K37" s="300"/>
      <c r="L37" s="300"/>
      <c r="M37" s="300"/>
      <c r="N37" s="301"/>
      <c r="O37" s="299">
        <v>182</v>
      </c>
      <c r="P37" s="300"/>
      <c r="Q37" s="300"/>
      <c r="R37" s="300"/>
      <c r="S37" s="301"/>
      <c r="T37" s="5"/>
    </row>
    <row r="38" spans="2:20" ht="15">
      <c r="B38" s="5"/>
      <c r="C38" s="294" t="s">
        <v>271</v>
      </c>
      <c r="D38" s="295"/>
      <c r="E38" s="295"/>
      <c r="F38" s="295"/>
      <c r="G38" s="296"/>
      <c r="H38" s="297" t="s">
        <v>211</v>
      </c>
      <c r="I38" s="298"/>
      <c r="J38" s="299"/>
      <c r="K38" s="300"/>
      <c r="L38" s="300"/>
      <c r="M38" s="300"/>
      <c r="N38" s="301"/>
      <c r="O38" s="299"/>
      <c r="P38" s="300"/>
      <c r="Q38" s="300"/>
      <c r="R38" s="300"/>
      <c r="S38" s="301"/>
      <c r="T38" s="5"/>
    </row>
    <row r="39" spans="2:20" ht="30" customHeight="1">
      <c r="B39" s="5"/>
      <c r="C39" s="294" t="s">
        <v>272</v>
      </c>
      <c r="D39" s="295"/>
      <c r="E39" s="295"/>
      <c r="F39" s="295"/>
      <c r="G39" s="296"/>
      <c r="H39" s="297" t="s">
        <v>213</v>
      </c>
      <c r="I39" s="298"/>
      <c r="J39" s="299">
        <v>32</v>
      </c>
      <c r="K39" s="300"/>
      <c r="L39" s="300"/>
      <c r="M39" s="300"/>
      <c r="N39" s="301"/>
      <c r="O39" s="299">
        <v>75</v>
      </c>
      <c r="P39" s="300"/>
      <c r="Q39" s="300"/>
      <c r="R39" s="300"/>
      <c r="S39" s="301"/>
      <c r="T39" s="5"/>
    </row>
    <row r="40" spans="2:20" ht="15">
      <c r="B40" s="5"/>
      <c r="C40" s="294" t="s">
        <v>273</v>
      </c>
      <c r="D40" s="295"/>
      <c r="E40" s="295"/>
      <c r="F40" s="295"/>
      <c r="G40" s="296"/>
      <c r="H40" s="297" t="s">
        <v>215</v>
      </c>
      <c r="I40" s="298"/>
      <c r="J40" s="299"/>
      <c r="K40" s="300"/>
      <c r="L40" s="300"/>
      <c r="M40" s="300"/>
      <c r="N40" s="301"/>
      <c r="O40" s="299"/>
      <c r="P40" s="300"/>
      <c r="Q40" s="300"/>
      <c r="R40" s="300"/>
      <c r="S40" s="301"/>
      <c r="T40" s="5"/>
    </row>
    <row r="41" spans="2:20" ht="15">
      <c r="B41" s="5"/>
      <c r="C41" s="294" t="s">
        <v>257</v>
      </c>
      <c r="D41" s="295"/>
      <c r="E41" s="295"/>
      <c r="F41" s="295"/>
      <c r="G41" s="296"/>
      <c r="H41" s="297" t="s">
        <v>217</v>
      </c>
      <c r="I41" s="298"/>
      <c r="J41" s="299">
        <v>2051</v>
      </c>
      <c r="K41" s="300"/>
      <c r="L41" s="300"/>
      <c r="M41" s="300"/>
      <c r="N41" s="301"/>
      <c r="O41" s="299">
        <v>497</v>
      </c>
      <c r="P41" s="300"/>
      <c r="Q41" s="300"/>
      <c r="R41" s="300"/>
      <c r="S41" s="301"/>
      <c r="T41" s="5"/>
    </row>
    <row r="42" spans="2:20" ht="15">
      <c r="B42" s="5"/>
      <c r="C42" s="294" t="s">
        <v>259</v>
      </c>
      <c r="D42" s="295"/>
      <c r="E42" s="295"/>
      <c r="F42" s="295"/>
      <c r="G42" s="296"/>
      <c r="H42" s="297" t="s">
        <v>102</v>
      </c>
      <c r="I42" s="298"/>
      <c r="J42" s="303">
        <f>SUM(J44:N47)</f>
        <v>118</v>
      </c>
      <c r="K42" s="304"/>
      <c r="L42" s="304"/>
      <c r="M42" s="304"/>
      <c r="N42" s="305"/>
      <c r="O42" s="303">
        <f>SUM(O44:S47)</f>
        <v>590</v>
      </c>
      <c r="P42" s="304"/>
      <c r="Q42" s="304"/>
      <c r="R42" s="304"/>
      <c r="S42" s="305"/>
      <c r="T42" s="5"/>
    </row>
    <row r="43" spans="2:20" ht="15" customHeight="1">
      <c r="B43" s="5"/>
      <c r="C43" s="308" t="s">
        <v>207</v>
      </c>
      <c r="D43" s="309"/>
      <c r="E43" s="309"/>
      <c r="F43" s="309"/>
      <c r="G43" s="314"/>
      <c r="H43" s="310"/>
      <c r="I43" s="311"/>
      <c r="J43" s="315"/>
      <c r="K43" s="312"/>
      <c r="L43" s="312"/>
      <c r="M43" s="312"/>
      <c r="N43" s="313"/>
      <c r="O43" s="312"/>
      <c r="P43" s="312"/>
      <c r="Q43" s="312"/>
      <c r="R43" s="312"/>
      <c r="S43" s="313"/>
      <c r="T43" s="5"/>
    </row>
    <row r="44" spans="2:20" ht="45" customHeight="1">
      <c r="B44" s="5"/>
      <c r="C44" s="294" t="s">
        <v>274</v>
      </c>
      <c r="D44" s="295"/>
      <c r="E44" s="295"/>
      <c r="F44" s="295"/>
      <c r="G44" s="296"/>
      <c r="H44" s="306" t="s">
        <v>228</v>
      </c>
      <c r="I44" s="307"/>
      <c r="J44" s="299">
        <v>114</v>
      </c>
      <c r="K44" s="300"/>
      <c r="L44" s="300"/>
      <c r="M44" s="300"/>
      <c r="N44" s="301"/>
      <c r="O44" s="299">
        <v>497</v>
      </c>
      <c r="P44" s="300"/>
      <c r="Q44" s="300"/>
      <c r="R44" s="300"/>
      <c r="S44" s="301"/>
      <c r="T44" s="5"/>
    </row>
    <row r="45" spans="2:20" ht="15">
      <c r="B45" s="5"/>
      <c r="C45" s="294" t="s">
        <v>275</v>
      </c>
      <c r="D45" s="295"/>
      <c r="E45" s="295"/>
      <c r="F45" s="295"/>
      <c r="G45" s="296"/>
      <c r="H45" s="297" t="s">
        <v>229</v>
      </c>
      <c r="I45" s="298"/>
      <c r="J45" s="299"/>
      <c r="K45" s="300"/>
      <c r="L45" s="300"/>
      <c r="M45" s="300"/>
      <c r="N45" s="301"/>
      <c r="O45" s="299"/>
      <c r="P45" s="300"/>
      <c r="Q45" s="300"/>
      <c r="R45" s="300"/>
      <c r="S45" s="301"/>
      <c r="T45" s="5"/>
    </row>
    <row r="46" spans="2:20" ht="30" customHeight="1">
      <c r="B46" s="5"/>
      <c r="C46" s="294" t="s">
        <v>276</v>
      </c>
      <c r="D46" s="295"/>
      <c r="E46" s="295"/>
      <c r="F46" s="295"/>
      <c r="G46" s="296"/>
      <c r="H46" s="297" t="s">
        <v>231</v>
      </c>
      <c r="I46" s="298"/>
      <c r="J46" s="299"/>
      <c r="K46" s="300"/>
      <c r="L46" s="300"/>
      <c r="M46" s="300"/>
      <c r="N46" s="301"/>
      <c r="O46" s="299"/>
      <c r="P46" s="300"/>
      <c r="Q46" s="300"/>
      <c r="R46" s="300"/>
      <c r="S46" s="301"/>
      <c r="T46" s="5"/>
    </row>
    <row r="47" spans="2:20" ht="15">
      <c r="B47" s="5"/>
      <c r="C47" s="294" t="s">
        <v>277</v>
      </c>
      <c r="D47" s="295"/>
      <c r="E47" s="295"/>
      <c r="F47" s="295"/>
      <c r="G47" s="296"/>
      <c r="H47" s="297" t="s">
        <v>233</v>
      </c>
      <c r="I47" s="298"/>
      <c r="J47" s="299">
        <v>4</v>
      </c>
      <c r="K47" s="300"/>
      <c r="L47" s="300"/>
      <c r="M47" s="300"/>
      <c r="N47" s="301"/>
      <c r="O47" s="299">
        <v>93</v>
      </c>
      <c r="P47" s="300"/>
      <c r="Q47" s="300"/>
      <c r="R47" s="300"/>
      <c r="S47" s="301"/>
      <c r="T47" s="5"/>
    </row>
    <row r="48" spans="2:20" ht="30" customHeight="1">
      <c r="B48" s="5"/>
      <c r="C48" s="294" t="s">
        <v>278</v>
      </c>
      <c r="D48" s="295"/>
      <c r="E48" s="295"/>
      <c r="F48" s="295"/>
      <c r="G48" s="296"/>
      <c r="H48" s="297" t="s">
        <v>104</v>
      </c>
      <c r="I48" s="298"/>
      <c r="J48" s="303">
        <f>J35-J42</f>
        <v>2382</v>
      </c>
      <c r="K48" s="304"/>
      <c r="L48" s="304"/>
      <c r="M48" s="304"/>
      <c r="N48" s="305"/>
      <c r="O48" s="303">
        <f>O35-O42</f>
        <v>164</v>
      </c>
      <c r="P48" s="304"/>
      <c r="Q48" s="304"/>
      <c r="R48" s="304"/>
      <c r="S48" s="305"/>
      <c r="T48" s="5"/>
    </row>
    <row r="49" spans="2:20" ht="15" customHeight="1">
      <c r="B49" s="5"/>
      <c r="C49" s="160" t="s">
        <v>279</v>
      </c>
      <c r="D49" s="161"/>
      <c r="E49" s="161"/>
      <c r="F49" s="161"/>
      <c r="G49" s="161"/>
      <c r="H49" s="161"/>
      <c r="I49" s="161"/>
      <c r="J49" s="161"/>
      <c r="K49" s="161"/>
      <c r="L49" s="161"/>
      <c r="M49" s="161"/>
      <c r="N49" s="161"/>
      <c r="O49" s="61"/>
      <c r="P49" s="61"/>
      <c r="Q49" s="61"/>
      <c r="R49" s="61"/>
      <c r="S49" s="116"/>
      <c r="T49" s="5"/>
    </row>
    <row r="50" spans="2:20" ht="15">
      <c r="B50" s="5"/>
      <c r="C50" s="294" t="s">
        <v>250</v>
      </c>
      <c r="D50" s="295"/>
      <c r="E50" s="295"/>
      <c r="F50" s="295"/>
      <c r="G50" s="296"/>
      <c r="H50" s="310" t="s">
        <v>106</v>
      </c>
      <c r="I50" s="311"/>
      <c r="J50" s="303">
        <f>SUM(J52:N55)</f>
        <v>54245</v>
      </c>
      <c r="K50" s="304"/>
      <c r="L50" s="304"/>
      <c r="M50" s="304"/>
      <c r="N50" s="305"/>
      <c r="O50" s="303">
        <f>SUM(O52:S55)</f>
        <v>43566</v>
      </c>
      <c r="P50" s="304"/>
      <c r="Q50" s="304"/>
      <c r="R50" s="304"/>
      <c r="S50" s="305"/>
      <c r="T50" s="5"/>
    </row>
    <row r="51" spans="2:20" ht="15" customHeight="1">
      <c r="B51" s="5"/>
      <c r="C51" s="308" t="s">
        <v>207</v>
      </c>
      <c r="D51" s="309"/>
      <c r="E51" s="309"/>
      <c r="F51" s="309"/>
      <c r="G51" s="309"/>
      <c r="H51" s="310"/>
      <c r="I51" s="311"/>
      <c r="J51" s="312"/>
      <c r="K51" s="312"/>
      <c r="L51" s="312"/>
      <c r="M51" s="312"/>
      <c r="N51" s="313"/>
      <c r="O51" s="312"/>
      <c r="P51" s="312"/>
      <c r="Q51" s="312"/>
      <c r="R51" s="312"/>
      <c r="S51" s="313"/>
      <c r="T51" s="5"/>
    </row>
    <row r="52" spans="2:20" ht="15">
      <c r="B52" s="5"/>
      <c r="C52" s="294" t="s">
        <v>280</v>
      </c>
      <c r="D52" s="295"/>
      <c r="E52" s="295"/>
      <c r="F52" s="295"/>
      <c r="G52" s="295"/>
      <c r="H52" s="306" t="s">
        <v>281</v>
      </c>
      <c r="I52" s="307"/>
      <c r="J52" s="300">
        <v>52405</v>
      </c>
      <c r="K52" s="300"/>
      <c r="L52" s="300"/>
      <c r="M52" s="300"/>
      <c r="N52" s="301"/>
      <c r="O52" s="299">
        <v>43566</v>
      </c>
      <c r="P52" s="300"/>
      <c r="Q52" s="300"/>
      <c r="R52" s="300"/>
      <c r="S52" s="301"/>
      <c r="T52" s="5"/>
    </row>
    <row r="53" spans="2:20" ht="15">
      <c r="B53" s="5"/>
      <c r="C53" s="294" t="s">
        <v>282</v>
      </c>
      <c r="D53" s="295"/>
      <c r="E53" s="295"/>
      <c r="F53" s="295"/>
      <c r="G53" s="296"/>
      <c r="H53" s="306" t="s">
        <v>283</v>
      </c>
      <c r="I53" s="307"/>
      <c r="J53" s="299"/>
      <c r="K53" s="300"/>
      <c r="L53" s="300"/>
      <c r="M53" s="300"/>
      <c r="N53" s="301"/>
      <c r="O53" s="299"/>
      <c r="P53" s="300"/>
      <c r="Q53" s="300"/>
      <c r="R53" s="300"/>
      <c r="S53" s="301"/>
      <c r="T53" s="5"/>
    </row>
    <row r="54" spans="2:20" ht="30" customHeight="1">
      <c r="B54" s="5"/>
      <c r="C54" s="294" t="s">
        <v>244</v>
      </c>
      <c r="D54" s="295"/>
      <c r="E54" s="295"/>
      <c r="F54" s="295"/>
      <c r="G54" s="296"/>
      <c r="H54" s="297" t="s">
        <v>284</v>
      </c>
      <c r="I54" s="298"/>
      <c r="J54" s="299"/>
      <c r="K54" s="300"/>
      <c r="L54" s="300"/>
      <c r="M54" s="300"/>
      <c r="N54" s="301"/>
      <c r="O54" s="299"/>
      <c r="P54" s="300"/>
      <c r="Q54" s="300"/>
      <c r="R54" s="300"/>
      <c r="S54" s="301"/>
      <c r="T54" s="5"/>
    </row>
    <row r="55" spans="2:20" ht="15">
      <c r="B55" s="5"/>
      <c r="C55" s="294" t="s">
        <v>257</v>
      </c>
      <c r="D55" s="295"/>
      <c r="E55" s="295"/>
      <c r="F55" s="295"/>
      <c r="G55" s="296"/>
      <c r="H55" s="297" t="s">
        <v>285</v>
      </c>
      <c r="I55" s="298"/>
      <c r="J55" s="299">
        <v>1840</v>
      </c>
      <c r="K55" s="300"/>
      <c r="L55" s="300"/>
      <c r="M55" s="300"/>
      <c r="N55" s="301"/>
      <c r="O55" s="299">
        <v>0</v>
      </c>
      <c r="P55" s="300"/>
      <c r="Q55" s="300"/>
      <c r="R55" s="300"/>
      <c r="S55" s="301"/>
      <c r="T55" s="5"/>
    </row>
    <row r="56" spans="2:20" ht="15">
      <c r="B56" s="5"/>
      <c r="C56" s="294" t="s">
        <v>259</v>
      </c>
      <c r="D56" s="295"/>
      <c r="E56" s="295"/>
      <c r="F56" s="295"/>
      <c r="G56" s="296"/>
      <c r="H56" s="310" t="s">
        <v>108</v>
      </c>
      <c r="I56" s="311"/>
      <c r="J56" s="303">
        <f>SUM(J58:N62)</f>
        <v>61827</v>
      </c>
      <c r="K56" s="304"/>
      <c r="L56" s="304"/>
      <c r="M56" s="304"/>
      <c r="N56" s="305"/>
      <c r="O56" s="303">
        <f>SUM(O58:S62)</f>
        <v>42690</v>
      </c>
      <c r="P56" s="304"/>
      <c r="Q56" s="304"/>
      <c r="R56" s="304"/>
      <c r="S56" s="305"/>
      <c r="T56" s="5"/>
    </row>
    <row r="57" spans="2:20" ht="15" customHeight="1">
      <c r="B57" s="5"/>
      <c r="C57" s="308" t="s">
        <v>207</v>
      </c>
      <c r="D57" s="309"/>
      <c r="E57" s="309"/>
      <c r="F57" s="309"/>
      <c r="G57" s="309"/>
      <c r="H57" s="310"/>
      <c r="I57" s="311"/>
      <c r="J57" s="312"/>
      <c r="K57" s="312"/>
      <c r="L57" s="312"/>
      <c r="M57" s="312"/>
      <c r="N57" s="313"/>
      <c r="O57" s="312"/>
      <c r="P57" s="312"/>
      <c r="Q57" s="312"/>
      <c r="R57" s="312"/>
      <c r="S57" s="313"/>
      <c r="T57" s="5"/>
    </row>
    <row r="58" spans="2:20" ht="15">
      <c r="B58" s="5"/>
      <c r="C58" s="294" t="s">
        <v>286</v>
      </c>
      <c r="D58" s="295"/>
      <c r="E58" s="295"/>
      <c r="F58" s="295"/>
      <c r="G58" s="295"/>
      <c r="H58" s="306" t="s">
        <v>287</v>
      </c>
      <c r="I58" s="307"/>
      <c r="J58" s="300">
        <v>55389</v>
      </c>
      <c r="K58" s="300"/>
      <c r="L58" s="300"/>
      <c r="M58" s="300"/>
      <c r="N58" s="301"/>
      <c r="O58" s="299">
        <v>38642</v>
      </c>
      <c r="P58" s="300"/>
      <c r="Q58" s="300"/>
      <c r="R58" s="300"/>
      <c r="S58" s="301"/>
      <c r="T58" s="5"/>
    </row>
    <row r="59" spans="2:20" ht="30" customHeight="1">
      <c r="B59" s="5"/>
      <c r="C59" s="294" t="s">
        <v>288</v>
      </c>
      <c r="D59" s="295"/>
      <c r="E59" s="295"/>
      <c r="F59" s="295"/>
      <c r="G59" s="296"/>
      <c r="H59" s="306" t="s">
        <v>289</v>
      </c>
      <c r="I59" s="307"/>
      <c r="J59" s="299">
        <v>276</v>
      </c>
      <c r="K59" s="300"/>
      <c r="L59" s="300"/>
      <c r="M59" s="300"/>
      <c r="N59" s="301"/>
      <c r="O59" s="299">
        <v>0</v>
      </c>
      <c r="P59" s="300"/>
      <c r="Q59" s="300"/>
      <c r="R59" s="300"/>
      <c r="S59" s="301"/>
      <c r="T59" s="5"/>
    </row>
    <row r="60" spans="2:20" ht="15">
      <c r="B60" s="5"/>
      <c r="C60" s="294" t="s">
        <v>290</v>
      </c>
      <c r="D60" s="295"/>
      <c r="E60" s="295"/>
      <c r="F60" s="295"/>
      <c r="G60" s="296"/>
      <c r="H60" s="297" t="s">
        <v>291</v>
      </c>
      <c r="I60" s="298"/>
      <c r="J60" s="299">
        <v>4708</v>
      </c>
      <c r="K60" s="300"/>
      <c r="L60" s="300"/>
      <c r="M60" s="300"/>
      <c r="N60" s="301"/>
      <c r="O60" s="299">
        <v>2941</v>
      </c>
      <c r="P60" s="300"/>
      <c r="Q60" s="300"/>
      <c r="R60" s="300"/>
      <c r="S60" s="301"/>
      <c r="T60" s="5"/>
    </row>
    <row r="61" spans="2:20" ht="15">
      <c r="B61" s="5"/>
      <c r="C61" s="294" t="s">
        <v>292</v>
      </c>
      <c r="D61" s="295"/>
      <c r="E61" s="295"/>
      <c r="F61" s="295"/>
      <c r="G61" s="296"/>
      <c r="H61" s="297" t="s">
        <v>293</v>
      </c>
      <c r="I61" s="298"/>
      <c r="J61" s="299">
        <v>995</v>
      </c>
      <c r="K61" s="300"/>
      <c r="L61" s="300"/>
      <c r="M61" s="300"/>
      <c r="N61" s="301"/>
      <c r="O61" s="299">
        <v>1107</v>
      </c>
      <c r="P61" s="300"/>
      <c r="Q61" s="300"/>
      <c r="R61" s="300"/>
      <c r="S61" s="301"/>
      <c r="T61" s="5"/>
    </row>
    <row r="62" spans="2:20" ht="15">
      <c r="B62" s="5"/>
      <c r="C62" s="294" t="s">
        <v>277</v>
      </c>
      <c r="D62" s="295"/>
      <c r="E62" s="295"/>
      <c r="F62" s="295"/>
      <c r="G62" s="296"/>
      <c r="H62" s="297" t="s">
        <v>294</v>
      </c>
      <c r="I62" s="298"/>
      <c r="J62" s="299">
        <v>459</v>
      </c>
      <c r="K62" s="300"/>
      <c r="L62" s="300"/>
      <c r="M62" s="300"/>
      <c r="N62" s="301"/>
      <c r="O62" s="299">
        <v>0</v>
      </c>
      <c r="P62" s="300"/>
      <c r="Q62" s="300"/>
      <c r="R62" s="300"/>
      <c r="S62" s="301"/>
      <c r="T62" s="5"/>
    </row>
    <row r="63" spans="2:20" ht="30" customHeight="1">
      <c r="B63" s="5"/>
      <c r="C63" s="294" t="s">
        <v>295</v>
      </c>
      <c r="D63" s="295"/>
      <c r="E63" s="295"/>
      <c r="F63" s="295"/>
      <c r="G63" s="296"/>
      <c r="H63" s="297">
        <v>100</v>
      </c>
      <c r="I63" s="298"/>
      <c r="J63" s="303">
        <f>J50-J56</f>
        <v>-7582</v>
      </c>
      <c r="K63" s="304"/>
      <c r="L63" s="304"/>
      <c r="M63" s="304"/>
      <c r="N63" s="305"/>
      <c r="O63" s="303">
        <f>O50-O56</f>
        <v>876</v>
      </c>
      <c r="P63" s="304"/>
      <c r="Q63" s="304"/>
      <c r="R63" s="304"/>
      <c r="S63" s="305"/>
      <c r="T63" s="5"/>
    </row>
    <row r="64" spans="2:20" ht="30" customHeight="1">
      <c r="B64" s="5"/>
      <c r="C64" s="294" t="s">
        <v>296</v>
      </c>
      <c r="D64" s="295"/>
      <c r="E64" s="295"/>
      <c r="F64" s="295"/>
      <c r="G64" s="296"/>
      <c r="H64" s="297">
        <v>110</v>
      </c>
      <c r="I64" s="298"/>
      <c r="J64" s="303">
        <f>J33+J48+J63</f>
        <v>-24</v>
      </c>
      <c r="K64" s="304"/>
      <c r="L64" s="304"/>
      <c r="M64" s="304"/>
      <c r="N64" s="305"/>
      <c r="O64" s="303">
        <f>O33+O48+O63</f>
        <v>-128</v>
      </c>
      <c r="P64" s="304"/>
      <c r="Q64" s="304"/>
      <c r="R64" s="304"/>
      <c r="S64" s="305"/>
      <c r="T64" s="5"/>
    </row>
    <row r="65" spans="2:20" ht="30" customHeight="1">
      <c r="B65" s="5"/>
      <c r="C65" s="302" t="s">
        <v>303</v>
      </c>
      <c r="D65" s="295"/>
      <c r="E65" s="295"/>
      <c r="F65" s="295"/>
      <c r="G65" s="296"/>
      <c r="H65" s="297">
        <v>120</v>
      </c>
      <c r="I65" s="298"/>
      <c r="J65" s="299">
        <v>48</v>
      </c>
      <c r="K65" s="300"/>
      <c r="L65" s="300"/>
      <c r="M65" s="300"/>
      <c r="N65" s="301"/>
      <c r="O65" s="299">
        <v>176</v>
      </c>
      <c r="P65" s="300"/>
      <c r="Q65" s="300"/>
      <c r="R65" s="300"/>
      <c r="S65" s="301"/>
      <c r="T65" s="5"/>
    </row>
    <row r="66" spans="2:20" ht="30" customHeight="1">
      <c r="B66" s="5"/>
      <c r="C66" s="294" t="s">
        <v>297</v>
      </c>
      <c r="D66" s="295"/>
      <c r="E66" s="295"/>
      <c r="F66" s="295"/>
      <c r="G66" s="296"/>
      <c r="H66" s="297">
        <v>130</v>
      </c>
      <c r="I66" s="298"/>
      <c r="J66" s="303">
        <f>J65+J64</f>
        <v>24</v>
      </c>
      <c r="K66" s="304"/>
      <c r="L66" s="304"/>
      <c r="M66" s="304"/>
      <c r="N66" s="305"/>
      <c r="O66" s="303">
        <f>O65+O64</f>
        <v>48</v>
      </c>
      <c r="P66" s="304"/>
      <c r="Q66" s="304"/>
      <c r="R66" s="304"/>
      <c r="S66" s="305"/>
      <c r="T66" s="5"/>
    </row>
    <row r="67" spans="2:20" ht="30" customHeight="1">
      <c r="B67" s="5"/>
      <c r="C67" s="294" t="s">
        <v>298</v>
      </c>
      <c r="D67" s="295"/>
      <c r="E67" s="295"/>
      <c r="F67" s="295"/>
      <c r="G67" s="296"/>
      <c r="H67" s="297">
        <v>140</v>
      </c>
      <c r="I67" s="298"/>
      <c r="J67" s="299">
        <v>109</v>
      </c>
      <c r="K67" s="300"/>
      <c r="L67" s="300"/>
      <c r="M67" s="300"/>
      <c r="N67" s="301"/>
      <c r="O67" s="299"/>
      <c r="P67" s="300"/>
      <c r="Q67" s="300"/>
      <c r="R67" s="300"/>
      <c r="S67" s="301"/>
      <c r="T67" s="5"/>
    </row>
    <row r="68" spans="2:20" ht="15">
      <c r="B68" s="5"/>
      <c r="C68" s="5"/>
      <c r="D68" s="5"/>
      <c r="E68" s="5"/>
      <c r="F68" s="5"/>
      <c r="G68" s="5"/>
      <c r="H68" s="5"/>
      <c r="I68" s="5"/>
      <c r="J68" s="5"/>
      <c r="K68" s="5"/>
      <c r="L68" s="5"/>
      <c r="M68" s="5"/>
      <c r="N68" s="5"/>
      <c r="O68" s="5"/>
      <c r="P68" s="5"/>
      <c r="Q68" s="5"/>
      <c r="R68" s="5"/>
      <c r="S68" s="5"/>
      <c r="T68" s="5"/>
    </row>
    <row r="69" spans="2:20" ht="15">
      <c r="B69" s="5"/>
      <c r="C69" s="292" t="s">
        <v>63</v>
      </c>
      <c r="D69" s="292"/>
      <c r="E69" s="7"/>
      <c r="F69" s="293"/>
      <c r="G69" s="293"/>
      <c r="H69" s="293"/>
      <c r="I69" s="117"/>
      <c r="J69" s="7"/>
      <c r="K69" s="293" t="str">
        <f>IF('[1]приложение 1'!I98=0," ",'[1]приложение 1'!I98)</f>
        <v>А.В.Кузьменко</v>
      </c>
      <c r="L69" s="293"/>
      <c r="M69" s="293"/>
      <c r="N69" s="293"/>
      <c r="O69" s="293"/>
      <c r="P69" s="293"/>
      <c r="Q69" s="5"/>
      <c r="R69" s="5"/>
      <c r="S69" s="5"/>
      <c r="T69" s="5"/>
    </row>
    <row r="70" spans="2:20" ht="15">
      <c r="B70" s="5"/>
      <c r="C70" s="25" t="s">
        <v>66</v>
      </c>
      <c r="D70" s="25"/>
      <c r="E70" s="25"/>
      <c r="F70" s="134" t="s">
        <v>65</v>
      </c>
      <c r="G70" s="134"/>
      <c r="H70" s="134"/>
      <c r="I70" s="25"/>
      <c r="J70" s="26"/>
      <c r="K70" s="134" t="s">
        <v>60</v>
      </c>
      <c r="L70" s="134"/>
      <c r="M70" s="134"/>
      <c r="N70" s="134"/>
      <c r="O70" s="134"/>
      <c r="P70" s="134"/>
      <c r="Q70" s="5"/>
      <c r="R70" s="5"/>
      <c r="S70" s="5"/>
      <c r="T70" s="5"/>
    </row>
    <row r="71" spans="2:20" ht="15">
      <c r="B71" s="5"/>
      <c r="C71" s="292" t="s">
        <v>64</v>
      </c>
      <c r="D71" s="292"/>
      <c r="E71" s="7"/>
      <c r="F71" s="293"/>
      <c r="G71" s="293"/>
      <c r="H71" s="293"/>
      <c r="I71" s="117"/>
      <c r="J71" s="7"/>
      <c r="K71" s="128" t="s">
        <v>301</v>
      </c>
      <c r="L71" s="293"/>
      <c r="M71" s="293"/>
      <c r="N71" s="293"/>
      <c r="O71" s="293"/>
      <c r="P71" s="293"/>
      <c r="Q71" s="5"/>
      <c r="R71" s="5"/>
      <c r="S71" s="5"/>
      <c r="T71" s="5"/>
    </row>
    <row r="72" spans="2:20" ht="15">
      <c r="B72" s="5"/>
      <c r="C72" s="118"/>
      <c r="D72" s="118"/>
      <c r="E72" s="118"/>
      <c r="F72" s="134" t="s">
        <v>65</v>
      </c>
      <c r="G72" s="134"/>
      <c r="H72" s="134"/>
      <c r="I72" s="25"/>
      <c r="J72" s="26"/>
      <c r="K72" s="134" t="s">
        <v>60</v>
      </c>
      <c r="L72" s="134"/>
      <c r="M72" s="134"/>
      <c r="N72" s="134"/>
      <c r="O72" s="134"/>
      <c r="P72" s="134"/>
      <c r="Q72" s="5"/>
      <c r="R72" s="5"/>
      <c r="S72" s="5"/>
      <c r="T72" s="5"/>
    </row>
    <row r="73" spans="2:20" ht="15">
      <c r="B73" s="5"/>
      <c r="C73" s="291">
        <f ca="1">TODAY()</f>
        <v>44678</v>
      </c>
      <c r="D73" s="291"/>
      <c r="E73" s="5"/>
      <c r="F73" s="5"/>
      <c r="G73" s="5"/>
      <c r="H73" s="5"/>
      <c r="I73" s="5"/>
      <c r="J73" s="5"/>
      <c r="K73" s="5"/>
      <c r="L73" s="5"/>
      <c r="M73" s="5"/>
      <c r="N73" s="119"/>
      <c r="O73" s="5"/>
      <c r="P73" s="5"/>
      <c r="Q73" s="5"/>
      <c r="R73" s="5"/>
      <c r="S73" s="5"/>
      <c r="T73" s="5"/>
    </row>
    <row r="74" spans="2:20" ht="15">
      <c r="B74" s="5"/>
      <c r="C74" s="5"/>
      <c r="D74" s="5"/>
      <c r="E74" s="5"/>
      <c r="F74" s="5"/>
      <c r="G74" s="5"/>
      <c r="H74" s="5"/>
      <c r="I74" s="5"/>
      <c r="J74" s="5"/>
      <c r="K74" s="5"/>
      <c r="L74" s="5"/>
      <c r="M74" s="5"/>
      <c r="N74" s="5"/>
      <c r="O74" s="5"/>
      <c r="P74" s="5"/>
      <c r="Q74" s="5"/>
      <c r="R74" s="5"/>
      <c r="S74" s="5"/>
      <c r="T74" s="5"/>
    </row>
    <row r="75" spans="2:20" ht="6" customHeight="1">
      <c r="B75" s="5"/>
      <c r="C75" s="5"/>
      <c r="D75" s="5"/>
      <c r="E75" s="5"/>
      <c r="F75" s="5"/>
      <c r="G75" s="5"/>
      <c r="H75" s="5"/>
      <c r="I75" s="5"/>
      <c r="J75" s="5"/>
      <c r="K75" s="5"/>
      <c r="L75" s="5"/>
      <c r="M75" s="5"/>
      <c r="N75" s="5"/>
      <c r="O75" s="5"/>
      <c r="P75" s="5"/>
      <c r="Q75" s="5"/>
      <c r="R75" s="5"/>
      <c r="S75" s="5"/>
      <c r="T75" s="5"/>
    </row>
  </sheetData>
  <sheetProtection/>
  <mergeCells count="226">
    <mergeCell ref="O3:S3"/>
    <mergeCell ref="F5:L5"/>
    <mergeCell ref="C6:S6"/>
    <mergeCell ref="F7:G7"/>
    <mergeCell ref="I7:K7"/>
    <mergeCell ref="L7:Q7"/>
    <mergeCell ref="C9:E9"/>
    <mergeCell ref="F9:S9"/>
    <mergeCell ref="C10:E10"/>
    <mergeCell ref="F10:S10"/>
    <mergeCell ref="C11:E11"/>
    <mergeCell ref="F11:S11"/>
    <mergeCell ref="C12:E12"/>
    <mergeCell ref="F12:S12"/>
    <mergeCell ref="C13:E13"/>
    <mergeCell ref="F13:S13"/>
    <mergeCell ref="C14:E14"/>
    <mergeCell ref="F14:S14"/>
    <mergeCell ref="C15:E15"/>
    <mergeCell ref="F15:S15"/>
    <mergeCell ref="C17:G18"/>
    <mergeCell ref="H17:I18"/>
    <mergeCell ref="K17:L17"/>
    <mergeCell ref="P17:Q17"/>
    <mergeCell ref="J18:N18"/>
    <mergeCell ref="O18:S18"/>
    <mergeCell ref="C19:G19"/>
    <mergeCell ref="H19:I19"/>
    <mergeCell ref="J19:N19"/>
    <mergeCell ref="O19:S19"/>
    <mergeCell ref="C20:G20"/>
    <mergeCell ref="J20:N20"/>
    <mergeCell ref="O20:S20"/>
    <mergeCell ref="C21:G21"/>
    <mergeCell ref="H21:I21"/>
    <mergeCell ref="J21:N21"/>
    <mergeCell ref="O21:S21"/>
    <mergeCell ref="C22:G22"/>
    <mergeCell ref="H22:I22"/>
    <mergeCell ref="J22:N22"/>
    <mergeCell ref="O22:S22"/>
    <mergeCell ref="C23:G23"/>
    <mergeCell ref="H23:I23"/>
    <mergeCell ref="J23:N23"/>
    <mergeCell ref="O23:S23"/>
    <mergeCell ref="C24:G24"/>
    <mergeCell ref="H24:I24"/>
    <mergeCell ref="J24:N24"/>
    <mergeCell ref="O24:S24"/>
    <mergeCell ref="C25:G25"/>
    <mergeCell ref="H25:I25"/>
    <mergeCell ref="J25:N25"/>
    <mergeCell ref="O25:S25"/>
    <mergeCell ref="C26:G26"/>
    <mergeCell ref="H26:I26"/>
    <mergeCell ref="J26:N26"/>
    <mergeCell ref="O26:S26"/>
    <mergeCell ref="C27:G27"/>
    <mergeCell ref="H27:I27"/>
    <mergeCell ref="J27:N27"/>
    <mergeCell ref="O27:S27"/>
    <mergeCell ref="C28:G28"/>
    <mergeCell ref="H28:I28"/>
    <mergeCell ref="J28:N28"/>
    <mergeCell ref="O28:S28"/>
    <mergeCell ref="C29:G29"/>
    <mergeCell ref="H29:I29"/>
    <mergeCell ref="J29:N29"/>
    <mergeCell ref="O29:S29"/>
    <mergeCell ref="C30:G30"/>
    <mergeCell ref="H30:I30"/>
    <mergeCell ref="J30:N30"/>
    <mergeCell ref="O30:S30"/>
    <mergeCell ref="C31:G31"/>
    <mergeCell ref="H31:I31"/>
    <mergeCell ref="J31:N31"/>
    <mergeCell ref="O31:S31"/>
    <mergeCell ref="C32:G32"/>
    <mergeCell ref="H32:I32"/>
    <mergeCell ref="J32:N32"/>
    <mergeCell ref="O32:S32"/>
    <mergeCell ref="C33:G33"/>
    <mergeCell ref="H33:I33"/>
    <mergeCell ref="J33:N33"/>
    <mergeCell ref="O33:S33"/>
    <mergeCell ref="C34:N34"/>
    <mergeCell ref="C35:G35"/>
    <mergeCell ref="H35:I35"/>
    <mergeCell ref="J35:N35"/>
    <mergeCell ref="O35:S35"/>
    <mergeCell ref="C36:G36"/>
    <mergeCell ref="H36:I36"/>
    <mergeCell ref="J36:N36"/>
    <mergeCell ref="O36:S36"/>
    <mergeCell ref="C37:G37"/>
    <mergeCell ref="H37:I37"/>
    <mergeCell ref="J37:N37"/>
    <mergeCell ref="O37:S37"/>
    <mergeCell ref="C38:G38"/>
    <mergeCell ref="H38:I38"/>
    <mergeCell ref="J38:N38"/>
    <mergeCell ref="O38:S38"/>
    <mergeCell ref="C39:G39"/>
    <mergeCell ref="H39:I39"/>
    <mergeCell ref="J39:N39"/>
    <mergeCell ref="O39:S39"/>
    <mergeCell ref="C40:G40"/>
    <mergeCell ref="H40:I40"/>
    <mergeCell ref="J40:N40"/>
    <mergeCell ref="O40:S40"/>
    <mergeCell ref="C41:G41"/>
    <mergeCell ref="H41:I41"/>
    <mergeCell ref="J41:N41"/>
    <mergeCell ref="O41:S41"/>
    <mergeCell ref="C42:G42"/>
    <mergeCell ref="H42:I42"/>
    <mergeCell ref="J42:N42"/>
    <mergeCell ref="O42:S42"/>
    <mergeCell ref="C43:G43"/>
    <mergeCell ref="H43:I43"/>
    <mergeCell ref="J43:N43"/>
    <mergeCell ref="O43:S43"/>
    <mergeCell ref="C44:G44"/>
    <mergeCell ref="H44:I44"/>
    <mergeCell ref="J44:N44"/>
    <mergeCell ref="O44:S44"/>
    <mergeCell ref="C45:G45"/>
    <mergeCell ref="H45:I45"/>
    <mergeCell ref="J45:N45"/>
    <mergeCell ref="O45:S45"/>
    <mergeCell ref="C46:G46"/>
    <mergeCell ref="H46:I46"/>
    <mergeCell ref="J46:N46"/>
    <mergeCell ref="O46:S46"/>
    <mergeCell ref="C47:G47"/>
    <mergeCell ref="H47:I47"/>
    <mergeCell ref="J47:N47"/>
    <mergeCell ref="O47:S47"/>
    <mergeCell ref="C48:G48"/>
    <mergeCell ref="H48:I48"/>
    <mergeCell ref="J48:N48"/>
    <mergeCell ref="O48:S48"/>
    <mergeCell ref="C49:N49"/>
    <mergeCell ref="C50:G50"/>
    <mergeCell ref="H50:I50"/>
    <mergeCell ref="J50:N50"/>
    <mergeCell ref="O50:S50"/>
    <mergeCell ref="C51:G51"/>
    <mergeCell ref="H51:I51"/>
    <mergeCell ref="J51:N51"/>
    <mergeCell ref="O51:S51"/>
    <mergeCell ref="C52:G52"/>
    <mergeCell ref="H52:I52"/>
    <mergeCell ref="J52:N52"/>
    <mergeCell ref="O52:S52"/>
    <mergeCell ref="C53:G53"/>
    <mergeCell ref="H53:I53"/>
    <mergeCell ref="J53:N53"/>
    <mergeCell ref="O53:S53"/>
    <mergeCell ref="C54:G54"/>
    <mergeCell ref="H54:I54"/>
    <mergeCell ref="J54:N54"/>
    <mergeCell ref="O54:S54"/>
    <mergeCell ref="C55:G55"/>
    <mergeCell ref="H55:I55"/>
    <mergeCell ref="J55:N55"/>
    <mergeCell ref="O55:S55"/>
    <mergeCell ref="C56:G56"/>
    <mergeCell ref="H56:I56"/>
    <mergeCell ref="J56:N56"/>
    <mergeCell ref="O56:S56"/>
    <mergeCell ref="C57:G57"/>
    <mergeCell ref="H57:I57"/>
    <mergeCell ref="J57:N57"/>
    <mergeCell ref="O57:S57"/>
    <mergeCell ref="C58:G58"/>
    <mergeCell ref="H58:I58"/>
    <mergeCell ref="J58:N58"/>
    <mergeCell ref="O58:S58"/>
    <mergeCell ref="C59:G59"/>
    <mergeCell ref="H59:I59"/>
    <mergeCell ref="J59:N59"/>
    <mergeCell ref="O59:S59"/>
    <mergeCell ref="C60:G60"/>
    <mergeCell ref="H60:I60"/>
    <mergeCell ref="J60:N60"/>
    <mergeCell ref="O60:S60"/>
    <mergeCell ref="C61:G61"/>
    <mergeCell ref="H61:I61"/>
    <mergeCell ref="J61:N61"/>
    <mergeCell ref="O61:S61"/>
    <mergeCell ref="C62:G62"/>
    <mergeCell ref="H62:I62"/>
    <mergeCell ref="J62:N62"/>
    <mergeCell ref="O62:S62"/>
    <mergeCell ref="C63:G63"/>
    <mergeCell ref="H63:I63"/>
    <mergeCell ref="J63:N63"/>
    <mergeCell ref="O63:S63"/>
    <mergeCell ref="C64:G64"/>
    <mergeCell ref="H64:I64"/>
    <mergeCell ref="J64:N64"/>
    <mergeCell ref="O64:S64"/>
    <mergeCell ref="C65:G65"/>
    <mergeCell ref="H65:I65"/>
    <mergeCell ref="J65:N65"/>
    <mergeCell ref="O65:S65"/>
    <mergeCell ref="C66:G66"/>
    <mergeCell ref="H66:I66"/>
    <mergeCell ref="J66:N66"/>
    <mergeCell ref="O66:S66"/>
    <mergeCell ref="C67:G67"/>
    <mergeCell ref="H67:I67"/>
    <mergeCell ref="J67:N67"/>
    <mergeCell ref="O67:S67"/>
    <mergeCell ref="C69:D69"/>
    <mergeCell ref="F69:H69"/>
    <mergeCell ref="K69:P69"/>
    <mergeCell ref="C73:D73"/>
    <mergeCell ref="F70:H70"/>
    <mergeCell ref="K70:P70"/>
    <mergeCell ref="C71:D71"/>
    <mergeCell ref="F71:H71"/>
    <mergeCell ref="K71:P71"/>
    <mergeCell ref="F72:H72"/>
    <mergeCell ref="K72:P72"/>
  </mergeCells>
  <conditionalFormatting sqref="U93">
    <cfRule type="expression" priority="1" dxfId="8" stopIfTrue="1">
      <formula>ABS($U$51)&gt;0.9</formula>
    </cfRule>
  </conditionalFormatting>
  <conditionalFormatting sqref="T93">
    <cfRule type="expression" priority="2" dxfId="8" stopIfTrue="1">
      <formula>ABS($T$51)&gt;0.9</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 </dc:creator>
  <cp:keywords/>
  <dc:description/>
  <cp:lastModifiedBy>Баринова</cp:lastModifiedBy>
  <cp:lastPrinted>2018-07-25T12:15:35Z</cp:lastPrinted>
  <dcterms:created xsi:type="dcterms:W3CDTF">2012-02-26T11:03:38Z</dcterms:created>
  <dcterms:modified xsi:type="dcterms:W3CDTF">2022-04-27T08:22:34Z</dcterms:modified>
  <cp:category/>
  <cp:version/>
  <cp:contentType/>
  <cp:contentStatus/>
</cp:coreProperties>
</file>